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toval\Documents\03  Materiály do RK a ZK\2021\ZK\9. ZK\"/>
    </mc:Choice>
  </mc:AlternateContent>
  <xr:revisionPtr revIDLastSave="0" documentId="13_ncr:1_{D92104CA-DE73-463C-A39D-7770828AFA0A}" xr6:coauthVersionLast="47" xr6:coauthVersionMax="47" xr10:uidLastSave="{00000000-0000-0000-0000-000000000000}"/>
  <bookViews>
    <workbookView xWindow="-120" yWindow="-120" windowWidth="24240" windowHeight="13140" tabRatio="939" xr2:uid="{00000000-000D-0000-FFFF-FFFF00000000}"/>
  </bookViews>
  <sheets>
    <sheet name="Titulní list" sheetId="4" r:id="rId1"/>
    <sheet name="Příjmy" sheetId="2" r:id="rId2"/>
    <sheet name="Bilance Příjmů a Výdajů, saldo" sheetId="1" r:id="rId3"/>
    <sheet name="Výdaje dle kapitol" sheetId="5" r:id="rId4"/>
    <sheet name="Výdaje" sheetId="3" r:id="rId5"/>
  </sheets>
  <definedNames>
    <definedName name="_xlnm._FilterDatabase" localSheetId="2" hidden="1">'Bilance Příjmů a Výdajů, saldo'!$A$21:$L$132</definedName>
    <definedName name="_xlnm._FilterDatabase" localSheetId="4" hidden="1">Výdaje!$A$8:$U$708</definedName>
    <definedName name="_xlnm._FilterDatabase" localSheetId="3" hidden="1">'Výdaje dle kapitol'!$A$4:$G$108</definedName>
    <definedName name="Excel_BuiltIn__FilterDatabase_3">Výdaje!$A$8:$O$568</definedName>
    <definedName name="_xlnm.Print_Titles" localSheetId="2">'Bilance Příjmů a Výdajů, saldo'!$18:$21</definedName>
    <definedName name="_xlnm.Print_Titles" localSheetId="4">Výdaje!$2:$8</definedName>
    <definedName name="_xlnm.Print_Titles" localSheetId="3">'Výdaje dle kapitol'!$2:$4</definedName>
    <definedName name="_xlnm.Print_Area" localSheetId="4">Výdaje!$A$1:$H$708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7" i="1" l="1"/>
  <c r="G67" i="1"/>
  <c r="F67" i="1"/>
  <c r="F132" i="1" s="1"/>
  <c r="H132" i="1"/>
  <c r="G76" i="5"/>
  <c r="F37" i="1"/>
  <c r="G55" i="5"/>
  <c r="D12" i="2"/>
  <c r="F99" i="5" l="1"/>
  <c r="F76" i="5"/>
  <c r="G45" i="5"/>
  <c r="F22" i="2" l="1"/>
  <c r="E22" i="2"/>
  <c r="D22" i="2"/>
  <c r="C22" i="2"/>
  <c r="F43" i="5" l="1"/>
  <c r="F58" i="5" l="1"/>
  <c r="G58" i="5"/>
  <c r="G43" i="5" l="1"/>
  <c r="H43" i="5" s="1"/>
  <c r="I43" i="5" l="1"/>
  <c r="H124" i="1"/>
  <c r="I124" i="1" l="1"/>
  <c r="E124" i="1" l="1"/>
  <c r="F124" i="1"/>
  <c r="G124" i="1"/>
  <c r="G47" i="5" l="1"/>
  <c r="F46" i="5"/>
  <c r="G46" i="5"/>
  <c r="F45" i="5"/>
  <c r="F47" i="5"/>
  <c r="I45" i="5" l="1"/>
  <c r="H45" i="5"/>
  <c r="H46" i="5"/>
  <c r="I46" i="5"/>
  <c r="H47" i="5"/>
  <c r="I47" i="5"/>
  <c r="G75" i="5" l="1"/>
  <c r="H75" i="5" l="1"/>
  <c r="I76" i="5"/>
  <c r="H76" i="5"/>
  <c r="F79" i="5"/>
  <c r="G84" i="5"/>
  <c r="F107" i="5" l="1"/>
  <c r="F106" i="5"/>
  <c r="F105" i="5"/>
  <c r="F104" i="5"/>
  <c r="F103" i="5"/>
  <c r="F102" i="5"/>
  <c r="F101" i="5"/>
  <c r="F100" i="5"/>
  <c r="G91" i="5"/>
  <c r="F91" i="5"/>
  <c r="F80" i="5"/>
  <c r="G74" i="5"/>
  <c r="G73" i="5"/>
  <c r="F74" i="5"/>
  <c r="F73" i="5"/>
  <c r="G42" i="5"/>
  <c r="F42" i="5"/>
  <c r="F41" i="5"/>
  <c r="F37" i="5"/>
  <c r="F36" i="5"/>
  <c r="H25" i="5"/>
  <c r="F24" i="5"/>
  <c r="F21" i="5"/>
  <c r="H73" i="5" l="1"/>
  <c r="H74" i="5"/>
  <c r="I42" i="5"/>
  <c r="H42" i="5"/>
  <c r="D31" i="2"/>
  <c r="C10" i="2" l="1"/>
  <c r="B29" i="2"/>
  <c r="B10" i="2"/>
  <c r="F31" i="5" l="1"/>
  <c r="I122" i="1" l="1"/>
  <c r="H122" i="1"/>
  <c r="G122" i="1"/>
  <c r="F122" i="1"/>
  <c r="E122" i="1"/>
  <c r="F15" i="1" l="1"/>
  <c r="G15" i="1"/>
  <c r="H15" i="1"/>
  <c r="I15" i="1"/>
  <c r="E15" i="1"/>
  <c r="G89" i="5" l="1"/>
  <c r="F84" i="5" l="1"/>
  <c r="H84" i="5" l="1"/>
  <c r="I84" i="5"/>
  <c r="C16" i="2" l="1"/>
  <c r="F22" i="5" l="1"/>
  <c r="D29" i="2" l="1"/>
  <c r="D10" i="2" l="1"/>
  <c r="F129" i="1"/>
  <c r="F34" i="5" l="1"/>
  <c r="F12" i="5" l="1"/>
  <c r="G79" i="5" l="1"/>
  <c r="G85" i="5"/>
  <c r="G83" i="5"/>
  <c r="G87" i="5"/>
  <c r="F83" i="5"/>
  <c r="F87" i="5"/>
  <c r="F81" i="5"/>
  <c r="F85" i="5"/>
  <c r="H83" i="5" l="1"/>
  <c r="I83" i="5"/>
  <c r="H87" i="5"/>
  <c r="I87" i="5"/>
  <c r="H85" i="5"/>
  <c r="H79" i="5"/>
  <c r="I79" i="5"/>
  <c r="B16" i="2" l="1"/>
  <c r="C29" i="2" l="1"/>
  <c r="C27" i="2" s="1"/>
  <c r="C35" i="2" s="1"/>
  <c r="C39" i="2" s="1"/>
  <c r="G82" i="5" l="1"/>
  <c r="G81" i="5"/>
  <c r="F86" i="5"/>
  <c r="F67" i="5"/>
  <c r="G65" i="5"/>
  <c r="F65" i="5"/>
  <c r="F40" i="5"/>
  <c r="G14" i="5"/>
  <c r="G15" i="5"/>
  <c r="F16" i="5"/>
  <c r="G16" i="5"/>
  <c r="F14" i="5"/>
  <c r="F64" i="5"/>
  <c r="G103" i="5"/>
  <c r="F54" i="5"/>
  <c r="F32" i="5"/>
  <c r="G24" i="5"/>
  <c r="F16" i="2"/>
  <c r="I12" i="1" s="1"/>
  <c r="E16" i="2"/>
  <c r="H12" i="1" s="1"/>
  <c r="D16" i="2"/>
  <c r="F12" i="1"/>
  <c r="E12" i="1"/>
  <c r="E129" i="1"/>
  <c r="F78" i="5"/>
  <c r="G68" i="5"/>
  <c r="G36" i="5"/>
  <c r="F98" i="5"/>
  <c r="F72" i="5"/>
  <c r="F11" i="5"/>
  <c r="F70" i="5"/>
  <c r="G95" i="1"/>
  <c r="H95" i="1"/>
  <c r="I95" i="1"/>
  <c r="E95" i="1"/>
  <c r="G86" i="5"/>
  <c r="F69" i="5"/>
  <c r="F35" i="5"/>
  <c r="F90" i="5"/>
  <c r="E11" i="1"/>
  <c r="E105" i="1"/>
  <c r="F105" i="1"/>
  <c r="G105" i="1"/>
  <c r="H105" i="1"/>
  <c r="I105" i="1"/>
  <c r="F11" i="1"/>
  <c r="E13" i="1"/>
  <c r="F13" i="1"/>
  <c r="G13" i="1"/>
  <c r="H13" i="1"/>
  <c r="I13" i="1"/>
  <c r="B27" i="2"/>
  <c r="E14" i="1" s="1"/>
  <c r="G69" i="5"/>
  <c r="F33" i="5" l="1"/>
  <c r="G100" i="1"/>
  <c r="I100" i="1"/>
  <c r="I81" i="5"/>
  <c r="H81" i="5"/>
  <c r="H86" i="5"/>
  <c r="H82" i="5"/>
  <c r="G12" i="5"/>
  <c r="H12" i="5" s="1"/>
  <c r="F77" i="5"/>
  <c r="G78" i="5"/>
  <c r="H100" i="1"/>
  <c r="G27" i="5"/>
  <c r="F66" i="5"/>
  <c r="G66" i="5"/>
  <c r="H97" i="1"/>
  <c r="G32" i="5"/>
  <c r="F53" i="5"/>
  <c r="G100" i="5"/>
  <c r="G21" i="5"/>
  <c r="I21" i="5" s="1"/>
  <c r="F63" i="5"/>
  <c r="F60" i="5"/>
  <c r="G80" i="5"/>
  <c r="G12" i="1"/>
  <c r="I69" i="5"/>
  <c r="G33" i="5"/>
  <c r="F93" i="5"/>
  <c r="F92" i="5" s="1"/>
  <c r="G34" i="5"/>
  <c r="G23" i="5"/>
  <c r="F30" i="5"/>
  <c r="E16" i="1"/>
  <c r="F111" i="5" s="1"/>
  <c r="F95" i="1"/>
  <c r="H58" i="5"/>
  <c r="I58" i="5"/>
  <c r="H14" i="5"/>
  <c r="I14" i="5"/>
  <c r="G90" i="5"/>
  <c r="I90" i="5" s="1"/>
  <c r="I91" i="5"/>
  <c r="H36" i="5"/>
  <c r="I36" i="5"/>
  <c r="G88" i="5"/>
  <c r="F62" i="5"/>
  <c r="G70" i="5"/>
  <c r="E12" i="2"/>
  <c r="F68" i="5"/>
  <c r="G64" i="5"/>
  <c r="G71" i="5"/>
  <c r="E31" i="2"/>
  <c r="G11" i="1"/>
  <c r="G41" i="5"/>
  <c r="G22" i="5"/>
  <c r="I22" i="5" s="1"/>
  <c r="H107" i="1"/>
  <c r="H65" i="5"/>
  <c r="G67" i="5"/>
  <c r="F71" i="5"/>
  <c r="F29" i="5"/>
  <c r="G118" i="1"/>
  <c r="G107" i="1"/>
  <c r="I107" i="1"/>
  <c r="G51" i="5"/>
  <c r="G72" i="5"/>
  <c r="H72" i="5" s="1"/>
  <c r="H118" i="1"/>
  <c r="I118" i="1"/>
  <c r="E118" i="1"/>
  <c r="G35" i="5"/>
  <c r="G40" i="5"/>
  <c r="I40" i="5" s="1"/>
  <c r="G13" i="5"/>
  <c r="B35" i="2"/>
  <c r="B39" i="2" s="1"/>
  <c r="G63" i="5"/>
  <c r="G97" i="1" l="1"/>
  <c r="I97" i="1"/>
  <c r="F61" i="5"/>
  <c r="F59" i="5" s="1"/>
  <c r="G30" i="5"/>
  <c r="H30" i="5" s="1"/>
  <c r="G53" i="5"/>
  <c r="G52" i="5"/>
  <c r="F52" i="5"/>
  <c r="G50" i="5"/>
  <c r="I12" i="5"/>
  <c r="G31" i="1"/>
  <c r="G77" i="5"/>
  <c r="I77" i="5" s="1"/>
  <c r="H78" i="5"/>
  <c r="H80" i="5"/>
  <c r="H71" i="5"/>
  <c r="G57" i="5"/>
  <c r="F56" i="5"/>
  <c r="E97" i="1"/>
  <c r="F57" i="5"/>
  <c r="F51" i="5"/>
  <c r="H51" i="5" s="1"/>
  <c r="G62" i="5"/>
  <c r="H62" i="5" s="1"/>
  <c r="G54" i="5"/>
  <c r="F50" i="5"/>
  <c r="G56" i="5"/>
  <c r="F55" i="5"/>
  <c r="H55" i="5" s="1"/>
  <c r="F23" i="5"/>
  <c r="H23" i="5" s="1"/>
  <c r="F39" i="5"/>
  <c r="E107" i="1"/>
  <c r="G61" i="5"/>
  <c r="G31" i="5"/>
  <c r="H31" i="5" s="1"/>
  <c r="G101" i="5"/>
  <c r="G106" i="5"/>
  <c r="G104" i="5"/>
  <c r="G39" i="5"/>
  <c r="F97" i="1"/>
  <c r="F15" i="5"/>
  <c r="F38" i="5"/>
  <c r="G11" i="5"/>
  <c r="F13" i="5"/>
  <c r="H22" i="5"/>
  <c r="G38" i="5"/>
  <c r="H41" i="5"/>
  <c r="E10" i="2"/>
  <c r="H11" i="1" s="1"/>
  <c r="F118" i="1"/>
  <c r="G28" i="5"/>
  <c r="H90" i="5"/>
  <c r="H24" i="5"/>
  <c r="I24" i="5"/>
  <c r="H40" i="5"/>
  <c r="H69" i="5"/>
  <c r="H68" i="5"/>
  <c r="I68" i="5"/>
  <c r="H34" i="5"/>
  <c r="I34" i="5"/>
  <c r="I71" i="5"/>
  <c r="H70" i="5"/>
  <c r="I70" i="5"/>
  <c r="H66" i="5"/>
  <c r="I66" i="5"/>
  <c r="H21" i="5"/>
  <c r="H32" i="5"/>
  <c r="I32" i="5"/>
  <c r="H67" i="5"/>
  <c r="I67" i="5"/>
  <c r="H16" i="5"/>
  <c r="I16" i="5"/>
  <c r="H64" i="5"/>
  <c r="I64" i="5"/>
  <c r="H35" i="5"/>
  <c r="I35" i="5"/>
  <c r="I72" i="5"/>
  <c r="F12" i="2"/>
  <c r="E100" i="1"/>
  <c r="F100" i="1"/>
  <c r="F28" i="5"/>
  <c r="E29" i="2"/>
  <c r="F31" i="2"/>
  <c r="F29" i="2" s="1"/>
  <c r="G29" i="5"/>
  <c r="G37" i="1"/>
  <c r="D27" i="2"/>
  <c r="D35" i="2" s="1"/>
  <c r="D39" i="2" s="1"/>
  <c r="I63" i="5"/>
  <c r="F14" i="1"/>
  <c r="F16" i="1" s="1"/>
  <c r="G111" i="5" s="1"/>
  <c r="I30" i="5" l="1"/>
  <c r="I50" i="5"/>
  <c r="H52" i="5"/>
  <c r="H53" i="5"/>
  <c r="I53" i="5"/>
  <c r="I52" i="5"/>
  <c r="E67" i="1"/>
  <c r="I62" i="5"/>
  <c r="I55" i="5"/>
  <c r="G49" i="5"/>
  <c r="E87" i="1"/>
  <c r="I54" i="5"/>
  <c r="H54" i="5"/>
  <c r="H50" i="5"/>
  <c r="G59" i="5"/>
  <c r="G97" i="5"/>
  <c r="G96" i="5" s="1"/>
  <c r="H57" i="5"/>
  <c r="I51" i="5"/>
  <c r="I39" i="5"/>
  <c r="I57" i="5"/>
  <c r="I56" i="5"/>
  <c r="F49" i="5"/>
  <c r="H56" i="5"/>
  <c r="F107" i="1"/>
  <c r="I23" i="5"/>
  <c r="F97" i="5"/>
  <c r="F96" i="5" s="1"/>
  <c r="G95" i="5"/>
  <c r="F20" i="5"/>
  <c r="H37" i="1"/>
  <c r="H31" i="1"/>
  <c r="H61" i="5"/>
  <c r="F87" i="1"/>
  <c r="G93" i="5"/>
  <c r="I31" i="5"/>
  <c r="I13" i="5"/>
  <c r="F10" i="5"/>
  <c r="I11" i="5"/>
  <c r="G10" i="5"/>
  <c r="H38" i="5"/>
  <c r="H15" i="5"/>
  <c r="H39" i="5"/>
  <c r="G102" i="5"/>
  <c r="G105" i="5"/>
  <c r="G107" i="5"/>
  <c r="G37" i="5"/>
  <c r="H37" i="5" s="1"/>
  <c r="F27" i="5"/>
  <c r="F26" i="5" s="1"/>
  <c r="H13" i="5"/>
  <c r="H28" i="5"/>
  <c r="I38" i="5"/>
  <c r="I28" i="5"/>
  <c r="G20" i="5"/>
  <c r="F10" i="2"/>
  <c r="I11" i="1" s="1"/>
  <c r="E31" i="1"/>
  <c r="F31" i="1"/>
  <c r="E37" i="1"/>
  <c r="H77" i="5"/>
  <c r="H33" i="5"/>
  <c r="I33" i="5"/>
  <c r="H29" i="5"/>
  <c r="I29" i="5"/>
  <c r="H60" i="5"/>
  <c r="E59" i="1"/>
  <c r="H63" i="5"/>
  <c r="H11" i="5"/>
  <c r="I87" i="1"/>
  <c r="G87" i="1"/>
  <c r="G14" i="1"/>
  <c r="G16" i="1" s="1"/>
  <c r="F59" i="1"/>
  <c r="F27" i="2"/>
  <c r="E27" i="2"/>
  <c r="G26" i="5" l="1"/>
  <c r="H49" i="5"/>
  <c r="I49" i="5"/>
  <c r="I97" i="5"/>
  <c r="H26" i="5"/>
  <c r="G98" i="5"/>
  <c r="F48" i="5"/>
  <c r="F44" i="5" s="1"/>
  <c r="E76" i="1"/>
  <c r="F95" i="5"/>
  <c r="F94" i="5" s="1"/>
  <c r="G48" i="5"/>
  <c r="G44" i="5" s="1"/>
  <c r="F76" i="1"/>
  <c r="I20" i="5"/>
  <c r="F19" i="5"/>
  <c r="E51" i="1"/>
  <c r="G51" i="1"/>
  <c r="I37" i="1"/>
  <c r="I31" i="1"/>
  <c r="G92" i="5"/>
  <c r="I93" i="5"/>
  <c r="G19" i="5"/>
  <c r="F51" i="1"/>
  <c r="G94" i="5"/>
  <c r="I37" i="5"/>
  <c r="I27" i="5"/>
  <c r="H27" i="5"/>
  <c r="H20" i="5"/>
  <c r="I96" i="5"/>
  <c r="H96" i="5"/>
  <c r="H10" i="5"/>
  <c r="I10" i="5"/>
  <c r="H59" i="5"/>
  <c r="I59" i="5"/>
  <c r="H87" i="1"/>
  <c r="H67" i="1"/>
  <c r="H14" i="1"/>
  <c r="H16" i="1" s="1"/>
  <c r="E35" i="2"/>
  <c r="E39" i="2" s="1"/>
  <c r="G59" i="1"/>
  <c r="F35" i="2"/>
  <c r="F39" i="2" s="1"/>
  <c r="I14" i="1"/>
  <c r="I16" i="1" s="1"/>
  <c r="I44" i="5" l="1"/>
  <c r="H44" i="5"/>
  <c r="I95" i="5"/>
  <c r="I48" i="5"/>
  <c r="H48" i="5"/>
  <c r="H51" i="1"/>
  <c r="F18" i="5"/>
  <c r="F17" i="5" s="1"/>
  <c r="E42" i="1"/>
  <c r="H19" i="5"/>
  <c r="I19" i="5"/>
  <c r="H92" i="5"/>
  <c r="I92" i="5"/>
  <c r="G18" i="5"/>
  <c r="F42" i="1"/>
  <c r="H94" i="5"/>
  <c r="I94" i="5"/>
  <c r="I26" i="5"/>
  <c r="H98" i="5"/>
  <c r="I98" i="5"/>
  <c r="H59" i="1"/>
  <c r="G9" i="5" l="1"/>
  <c r="F89" i="5"/>
  <c r="I18" i="5"/>
  <c r="H18" i="5"/>
  <c r="G17" i="5"/>
  <c r="I51" i="1"/>
  <c r="I59" i="1"/>
  <c r="F88" i="5" l="1"/>
  <c r="I89" i="5"/>
  <c r="F9" i="5"/>
  <c r="F8" i="5" s="1"/>
  <c r="G8" i="5"/>
  <c r="I17" i="5"/>
  <c r="H17" i="5"/>
  <c r="G7" i="5"/>
  <c r="F111" i="1"/>
  <c r="I9" i="5" l="1"/>
  <c r="E111" i="1"/>
  <c r="F7" i="5"/>
  <c r="H7" i="5" s="1"/>
  <c r="H8" i="5"/>
  <c r="I8" i="5"/>
  <c r="G6" i="5"/>
  <c r="F22" i="1"/>
  <c r="H88" i="5"/>
  <c r="I88" i="5"/>
  <c r="G5" i="5" l="1"/>
  <c r="I7" i="5"/>
  <c r="F139" i="1"/>
  <c r="F6" i="5"/>
  <c r="F5" i="5" s="1"/>
  <c r="F108" i="5" s="1"/>
  <c r="E22" i="1"/>
  <c r="I76" i="1"/>
  <c r="H76" i="1"/>
  <c r="G108" i="5" l="1"/>
  <c r="G113" i="5" s="1"/>
  <c r="I6" i="5"/>
  <c r="E132" i="1"/>
  <c r="E139" i="1" s="1"/>
  <c r="F113" i="5"/>
  <c r="H129" i="1"/>
  <c r="H42" i="1"/>
  <c r="H5" i="5"/>
  <c r="H108" i="5" s="1"/>
  <c r="I129" i="1"/>
  <c r="I42" i="1"/>
  <c r="H6" i="5"/>
  <c r="I5" i="5"/>
  <c r="G76" i="1"/>
  <c r="I108" i="5" l="1"/>
  <c r="G129" i="1"/>
  <c r="G42" i="1"/>
  <c r="I111" i="1" l="1"/>
  <c r="H111" i="1"/>
  <c r="H22" i="1" l="1"/>
  <c r="G111" i="1"/>
  <c r="I22" i="1"/>
  <c r="I132" i="1" s="1"/>
  <c r="I139" i="1" l="1"/>
  <c r="H139" i="1"/>
  <c r="G22" i="1"/>
  <c r="G132" i="1" s="1"/>
  <c r="G139" i="1" l="1"/>
</calcChain>
</file>

<file path=xl/sharedStrings.xml><?xml version="1.0" encoding="utf-8"?>
<sst xmlns="http://schemas.openxmlformats.org/spreadsheetml/2006/main" count="1460" uniqueCount="767">
  <si>
    <t>C e l k o v á   b i l a n c e   -   r e k a p i t u l a c e</t>
  </si>
  <si>
    <t>P Ř Í J M Y</t>
  </si>
  <si>
    <t>tis. Kč</t>
  </si>
  <si>
    <t xml:space="preserve">Očekávané příjmy kraje </t>
  </si>
  <si>
    <t>Nedaňové příjmy</t>
  </si>
  <si>
    <t>Kapitálové příjmy</t>
  </si>
  <si>
    <t>Dotace a příspěvky</t>
  </si>
  <si>
    <t>PŘÍJMY CELKEM</t>
  </si>
  <si>
    <t>V Ý D A J E</t>
  </si>
  <si>
    <t>ORJ</t>
  </si>
  <si>
    <t>Odbor / resort</t>
  </si>
  <si>
    <t>Kap.</t>
  </si>
  <si>
    <t>Název kapitoly</t>
  </si>
  <si>
    <t>01</t>
  </si>
  <si>
    <t>kancelář hejtmana celkem</t>
  </si>
  <si>
    <t>x</t>
  </si>
  <si>
    <t>kancelář hejtmana</t>
  </si>
  <si>
    <t>Zastupitelstvo</t>
  </si>
  <si>
    <t>Působnosti</t>
  </si>
  <si>
    <t>Kapitálové výdaje</t>
  </si>
  <si>
    <t>02</t>
  </si>
  <si>
    <t xml:space="preserve">rozvoj a EP celkem </t>
  </si>
  <si>
    <t>03</t>
  </si>
  <si>
    <t xml:space="preserve">ekonomika celkem </t>
  </si>
  <si>
    <t>ekonomika</t>
  </si>
  <si>
    <t>Úvěry</t>
  </si>
  <si>
    <t>04</t>
  </si>
  <si>
    <t>školství, mládeže a TV celkem</t>
  </si>
  <si>
    <t>školství, mládeže a TV</t>
  </si>
  <si>
    <t>Příspěvkové org.</t>
  </si>
  <si>
    <t>05</t>
  </si>
  <si>
    <t xml:space="preserve">sociální věci celkem </t>
  </si>
  <si>
    <t>sociální věci</t>
  </si>
  <si>
    <t>06</t>
  </si>
  <si>
    <t>07</t>
  </si>
  <si>
    <t xml:space="preserve">kultura, pam.péče a CR celkem </t>
  </si>
  <si>
    <t>kultura, pam.péče a CR</t>
  </si>
  <si>
    <t>08</t>
  </si>
  <si>
    <t xml:space="preserve">ŽP a zemědělství celkem </t>
  </si>
  <si>
    <t>ŽP a zemědělství</t>
  </si>
  <si>
    <t>Fond ochrany vod</t>
  </si>
  <si>
    <t>09</t>
  </si>
  <si>
    <t>zdravotnictví celkem</t>
  </si>
  <si>
    <t>zdravotnictví</t>
  </si>
  <si>
    <t>10</t>
  </si>
  <si>
    <t xml:space="preserve">právní celkem </t>
  </si>
  <si>
    <t>právní</t>
  </si>
  <si>
    <t>11</t>
  </si>
  <si>
    <t>úz.plán a stavební řád celkem</t>
  </si>
  <si>
    <t>úz.plán a stavební řád</t>
  </si>
  <si>
    <t>12</t>
  </si>
  <si>
    <t>informatika celkem</t>
  </si>
  <si>
    <t>informatika</t>
  </si>
  <si>
    <t>13</t>
  </si>
  <si>
    <t xml:space="preserve">správní celkem </t>
  </si>
  <si>
    <t>správní</t>
  </si>
  <si>
    <t>14</t>
  </si>
  <si>
    <t xml:space="preserve">investice a spr. majetku celkem </t>
  </si>
  <si>
    <t>15</t>
  </si>
  <si>
    <t xml:space="preserve">kancelář ředitele celkem </t>
  </si>
  <si>
    <t>kancelář ředitele</t>
  </si>
  <si>
    <t>Sociální fond</t>
  </si>
  <si>
    <t>ostatní</t>
  </si>
  <si>
    <t>VÝDAJE CELKEM</t>
  </si>
  <si>
    <t>S A L D O</t>
  </si>
  <si>
    <t>SALDO DISPONIBILNÍCH ZDROJŮ</t>
  </si>
  <si>
    <t>P o d r o b n é    č l e n ě n í</t>
  </si>
  <si>
    <t xml:space="preserve">  v tis.Kč</t>
  </si>
  <si>
    <t xml:space="preserve">PŘÍJMY                       </t>
  </si>
  <si>
    <t>1) Daňové příjmy</t>
  </si>
  <si>
    <t>z toho:</t>
  </si>
  <si>
    <t xml:space="preserve">b) správní poplatky </t>
  </si>
  <si>
    <t>2) Nedaňové příjmy</t>
  </si>
  <si>
    <t xml:space="preserve">     z toho:</t>
  </si>
  <si>
    <t xml:space="preserve">3) Dotace a příspěvky </t>
  </si>
  <si>
    <t>a) zákon o státním rozpočtu</t>
  </si>
  <si>
    <t>v tom:</t>
  </si>
  <si>
    <t>c) ostatní dotace</t>
  </si>
  <si>
    <t>4) Kapitálové příjmy</t>
  </si>
  <si>
    <t>Příjmy / očekávané příjmy celkem</t>
  </si>
  <si>
    <t xml:space="preserve">OSTATNÍ ZDROJE                      </t>
  </si>
  <si>
    <t>5) Financování - pouze úvěrové zdroje</t>
  </si>
  <si>
    <t>P o d r o b n é   č l e n ě n í</t>
  </si>
  <si>
    <t>kap.</t>
  </si>
  <si>
    <t xml:space="preserve">název akce - činnosti </t>
  </si>
  <si>
    <t>index změny</t>
  </si>
  <si>
    <t>Zastupitelstvo celkem</t>
  </si>
  <si>
    <t>odbor kancelář hejtmana celkem</t>
  </si>
  <si>
    <t>limitované a obdobné výdaje</t>
  </si>
  <si>
    <t>ostatní běžné výdaje</t>
  </si>
  <si>
    <t>odbor kancelář ředitele celkem</t>
  </si>
  <si>
    <t>osobní výdaje členů zastupitelstva</t>
  </si>
  <si>
    <t xml:space="preserve">běžné provozní výdaje </t>
  </si>
  <si>
    <t>Krajský úřad celkem</t>
  </si>
  <si>
    <t>osobní výdaje zaměstnanců kraje</t>
  </si>
  <si>
    <t>běžné výdaje krajského úřadu</t>
  </si>
  <si>
    <t>Příspěvkové organizace celkem</t>
  </si>
  <si>
    <t>provozní příspěvky PO v resortu v školství celkem</t>
  </si>
  <si>
    <t>provozní příspěvky PO v resortu sociálních věcí</t>
  </si>
  <si>
    <t>provozní příspěvky PO v resortu kultury</t>
  </si>
  <si>
    <t>provozní příspěvky PO v resortu životního prostředí</t>
  </si>
  <si>
    <t>provozní příspěvky PO v resortu zdravotnictví</t>
  </si>
  <si>
    <t>Působnosti celkem</t>
  </si>
  <si>
    <t>výdaje resortu kancelář hejtmana celkem</t>
  </si>
  <si>
    <t>prevence a opatření pro krizové stavy</t>
  </si>
  <si>
    <t>výdaje resortu rozvoje kraje celkem</t>
  </si>
  <si>
    <t>výdaje resortu ekonomiky celkem</t>
  </si>
  <si>
    <t>výdaje resortu školství celkem</t>
  </si>
  <si>
    <t>ostatní činnosti</t>
  </si>
  <si>
    <t>výdaje resortu kultury celkem</t>
  </si>
  <si>
    <t>výdaje resortu životního prostředí celkem</t>
  </si>
  <si>
    <t>výdaje resortu zdravotnictví celkem</t>
  </si>
  <si>
    <t>výdaje právního odboru celkem</t>
  </si>
  <si>
    <t>Kapitálové výdaje celkem</t>
  </si>
  <si>
    <t>jmenovité investiční akce odboru</t>
  </si>
  <si>
    <t>výdaje resortu sociálních věcí celkem</t>
  </si>
  <si>
    <t>Spolufinancování EU celkem</t>
  </si>
  <si>
    <t xml:space="preserve"> výdaje resortu kultury celkem</t>
  </si>
  <si>
    <t xml:space="preserve"> výdaje resortu životního prostředí celkem</t>
  </si>
  <si>
    <t xml:space="preserve"> výdaje resortu zdravotnictví celkem</t>
  </si>
  <si>
    <t>Úvěry celkem</t>
  </si>
  <si>
    <t>splátky JISTINY z úvěru na revitalizaci pozemních komunikací</t>
  </si>
  <si>
    <t>úhrada ÚROKŮ z úvěru na revitalizaci pozemních komunikací</t>
  </si>
  <si>
    <t>splátky JISTINY z úvěru na revitalizaci mostů na silnicích II. a III. tř.</t>
  </si>
  <si>
    <t>úhrada ÚROKŮ z úvěru na revitalizaci mostů na silnicích II. a III. tř.</t>
  </si>
  <si>
    <t>Sociální fond celkem</t>
  </si>
  <si>
    <t>výdaje sociálního fondu celkem</t>
  </si>
  <si>
    <t>Fond ochrany vod celkem</t>
  </si>
  <si>
    <t>VÝDAJE KRAJE CELKEM</t>
  </si>
  <si>
    <t>v tom: provozní příspěvek KSS LK p.o.</t>
  </si>
  <si>
    <t xml:space="preserve">          dotace na zajištění údržby silnic II a III. třídy (" Silnice LK a.s.")</t>
  </si>
  <si>
    <t>LIBERECKÝ KRAJ</t>
  </si>
  <si>
    <t>TABULKOVÁ ČÁST</t>
  </si>
  <si>
    <t>poznámky:</t>
  </si>
  <si>
    <t>919</t>
  </si>
  <si>
    <t>rezervy na řešení výkonnosti krajských PO</t>
  </si>
  <si>
    <t>udržitelnost projektů spolufnancovaných z prostředků EU</t>
  </si>
  <si>
    <t>Transfery</t>
  </si>
  <si>
    <t>Stipendijní program pro žáky odborných škol</t>
  </si>
  <si>
    <t>Lékařská pohotovostní služba</t>
  </si>
  <si>
    <t>Zubní pohotovostní služba</t>
  </si>
  <si>
    <t>Ošetření osob pod vlivem alkoholu</t>
  </si>
  <si>
    <t>Dotační fond</t>
  </si>
  <si>
    <t>v tis. Kč</t>
  </si>
  <si>
    <t>ZU</t>
  </si>
  <si>
    <t>SU</t>
  </si>
  <si>
    <t>číslo kap. rozpočtu</t>
  </si>
  <si>
    <t>Název kapitoly rozpočtu / odboru</t>
  </si>
  <si>
    <t>ZASTUPITELSTVO</t>
  </si>
  <si>
    <t>odbor kancelář hejtmana</t>
  </si>
  <si>
    <t>odbor kancelář ředitele</t>
  </si>
  <si>
    <t>KRAJSKÝ ÚŘAD</t>
  </si>
  <si>
    <t>PŘÍSPĚVKOVÉ ORGANIZACE</t>
  </si>
  <si>
    <t>odbor školství, mládeže, tělovýchovy a sportu</t>
  </si>
  <si>
    <t>odbor sociálních věcí</t>
  </si>
  <si>
    <t>odbor kultury, památkové péče a CR</t>
  </si>
  <si>
    <t>odbor životního prostředí a zemědělství</t>
  </si>
  <si>
    <t>odbor zdravotnictví</t>
  </si>
  <si>
    <t>rezervy pro řešení krajských PO</t>
  </si>
  <si>
    <t>PŮSOBNOSTI</t>
  </si>
  <si>
    <t>odbor regionálního rozvoje a evropských projektů</t>
  </si>
  <si>
    <t>odbor územního plánování</t>
  </si>
  <si>
    <t>odbor informatiky</t>
  </si>
  <si>
    <t>odbor investic a správy nemovitého majetku</t>
  </si>
  <si>
    <t>TRANSFERY</t>
  </si>
  <si>
    <t>KAPITÁLOVÉ VÝDAJE</t>
  </si>
  <si>
    <t>odbor ekonomický - rezervy výpadků daň. příjmů</t>
  </si>
  <si>
    <t>SPOLUFINANCOVÁNÍ  EU</t>
  </si>
  <si>
    <t>odbor kultury, památkové péče a cestovního ruchu</t>
  </si>
  <si>
    <t>ÚVĚRY</t>
  </si>
  <si>
    <t>SOCIÁLNÍ FOND</t>
  </si>
  <si>
    <t>FOND OCHRANY VOD</t>
  </si>
  <si>
    <t>VÝDAJE kraje CELKEM</t>
  </si>
  <si>
    <t>PŘÍJMY  kraje CELKEM</t>
  </si>
  <si>
    <t>SALDO ROZPOČTU</t>
  </si>
  <si>
    <t>ekonomický odbor</t>
  </si>
  <si>
    <t>Koncepční podpora inovací</t>
  </si>
  <si>
    <t xml:space="preserve"> </t>
  </si>
  <si>
    <t>Lékárenská pohotovost</t>
  </si>
  <si>
    <t>Pokladní správa celkem</t>
  </si>
  <si>
    <t>Vesnice roku</t>
  </si>
  <si>
    <t>Podpora odborného vzdělávání</t>
  </si>
  <si>
    <t>Primární prevence rizikového chování</t>
  </si>
  <si>
    <t>Euroklíč</t>
  </si>
  <si>
    <t>Příspěvek na provoz Hospice LK</t>
  </si>
  <si>
    <t>Krizový fond</t>
  </si>
  <si>
    <t>KRIZOVÝ FOND</t>
  </si>
  <si>
    <t>LESNICKÝ FOND</t>
  </si>
  <si>
    <t>926xx</t>
  </si>
  <si>
    <t>DOTAČNÍ FOND</t>
  </si>
  <si>
    <t>právní odbor</t>
  </si>
  <si>
    <t>18</t>
  </si>
  <si>
    <t>oddělení sekretariátu ředitele</t>
  </si>
  <si>
    <t>rezervy na řešení věcných, fin. a org. opatření orgánů kraje</t>
  </si>
  <si>
    <t>výdaje krizového fondu celkem</t>
  </si>
  <si>
    <t>Lesnický fond</t>
  </si>
  <si>
    <t>výdaje lesnického fondu celkem</t>
  </si>
  <si>
    <t xml:space="preserve">v tom: </t>
  </si>
  <si>
    <t>rezervy pro ostatní zbývající programy</t>
  </si>
  <si>
    <t>pokladní správa</t>
  </si>
  <si>
    <t>Pokladní správa</t>
  </si>
  <si>
    <t>výdaje odboru sekretariát ředitele celkem</t>
  </si>
  <si>
    <t>výdaje odboru informatiky celkem</t>
  </si>
  <si>
    <t>výdaje odboru úz.plánování celkem</t>
  </si>
  <si>
    <t>výdaje odboru investic celkem</t>
  </si>
  <si>
    <t>transfery resortu kancelář hejtmana celkem</t>
  </si>
  <si>
    <t>transfery resortu rozvoje kraje  celkem</t>
  </si>
  <si>
    <t>transfery resortu sociálních věcí  celkem</t>
  </si>
  <si>
    <t>transfery resortu kultury  celkem</t>
  </si>
  <si>
    <t>transfery resortu životního prostředí  celkem</t>
  </si>
  <si>
    <t>výdaje odboru územního plánování celkem</t>
  </si>
  <si>
    <t>výdaje odboru kancelář ředitele celkem</t>
  </si>
  <si>
    <t>oddělení sekret. ředitele</t>
  </si>
  <si>
    <t>sekretariát ředitele</t>
  </si>
  <si>
    <t>Spolufinancování EU</t>
  </si>
  <si>
    <t>ostatní výdaje resortu</t>
  </si>
  <si>
    <t>úvěry v resortu ekonomiky</t>
  </si>
  <si>
    <t>Krajský úřad</t>
  </si>
  <si>
    <r>
      <t>Dotační fond</t>
    </r>
    <r>
      <rPr>
        <b/>
        <sz val="8"/>
        <rFont val="Arial"/>
        <family val="2"/>
        <charset val="238"/>
      </rPr>
      <t xml:space="preserve"> (nerozepsaná rezerva)</t>
    </r>
  </si>
  <si>
    <t xml:space="preserve">odbor regionálního rozvoje a evropských projektů                    </t>
  </si>
  <si>
    <t xml:space="preserve">odbor investic a správy nemovitého majetku            </t>
  </si>
  <si>
    <t>Vesnice roku-kronika</t>
  </si>
  <si>
    <t>Vesnice roku-knihovna</t>
  </si>
  <si>
    <t>Implementace ISRR Krkonoše</t>
  </si>
  <si>
    <t>Sympozium uměleckoprůmyslových škol Libereckého kraje</t>
  </si>
  <si>
    <t>Soutěže - podpora talentovaných dětí a mládeže</t>
  </si>
  <si>
    <t>Diagnostické nástroje pro školská poradenská zařízení</t>
  </si>
  <si>
    <t>Podpora aktivit příspěvkových organizací</t>
  </si>
  <si>
    <t>POKLADNÍ SPRÁVA</t>
  </si>
  <si>
    <t>Euroregion Nisa - členský příspěvek</t>
  </si>
  <si>
    <t>Sdružení hasičů ČMS - neinvestiční dotace</t>
  </si>
  <si>
    <t>programy resortu kancelář hejtmana celkem</t>
  </si>
  <si>
    <t>programy resortu rozvoje kraje celkem</t>
  </si>
  <si>
    <t>programy resortu školství, TV a sportu celkem</t>
  </si>
  <si>
    <t>programy resortu sociálních věcí celkem</t>
  </si>
  <si>
    <t>programy resortu  kultury celkem</t>
  </si>
  <si>
    <t>programy resortu životního prostředí celkem</t>
  </si>
  <si>
    <t>programy resortu zdravotnictví celkem</t>
  </si>
  <si>
    <t>ostatní programy výše neuvedené celkem</t>
  </si>
  <si>
    <t>jmenovité akce odboru</t>
  </si>
  <si>
    <t>výkon působností dle zákona č. 561/2004 Sb. školský zákon</t>
  </si>
  <si>
    <t>Horská služba - podpora činnosti</t>
  </si>
  <si>
    <t>výdaje oddělení sekretariát ředitele celkem</t>
  </si>
  <si>
    <t>jmenovité investiční akce oddělení</t>
  </si>
  <si>
    <t>Kofinancování IROP a TOP - rezervy celkem</t>
  </si>
  <si>
    <t>Demolice objektů v oblasti Ralska</t>
  </si>
  <si>
    <t>LRN Cvikov - omítky a zateplení budovy "A"</t>
  </si>
  <si>
    <t>Členství LK v Národní síti zdravých měst</t>
  </si>
  <si>
    <t>Žena regionu</t>
  </si>
  <si>
    <t>Zpracování odborných posudků, konzultační činnost a právní služby</t>
  </si>
  <si>
    <t>plnění Programu zlepšování kvality ovzduší</t>
  </si>
  <si>
    <t>Hospic - režijní náklady</t>
  </si>
  <si>
    <t>MAS LAG Podralsko</t>
  </si>
  <si>
    <t>MAS Brána do Českého ráje</t>
  </si>
  <si>
    <t>MAS "Přijďte pobejt!"</t>
  </si>
  <si>
    <t>MAS Achát</t>
  </si>
  <si>
    <t>MAS Český sever</t>
  </si>
  <si>
    <t>MAS Frýdlantsko</t>
  </si>
  <si>
    <t>MAS Podještědí</t>
  </si>
  <si>
    <t>O.P.S. pro Český ráj</t>
  </si>
  <si>
    <t>MAS Rozvoj Tanvaldska</t>
  </si>
  <si>
    <t>Systémová podpora vzdělávání žáků ve speciálních ZŠ</t>
  </si>
  <si>
    <t>SPO - spolufinancování osob pověřených k výkonu SPOD</t>
  </si>
  <si>
    <t>Festival národnostních menšin</t>
  </si>
  <si>
    <t>Na kole jen s přilbou v Libereckém kraji</t>
  </si>
  <si>
    <t>Febiofest</t>
  </si>
  <si>
    <t>dotace na akci Dožínkové slavnosti - Semilský pecen - Město Semily</t>
  </si>
  <si>
    <t>dlouhodobě podporované projekty - dotace pro dotační program Podpora ekologické výchovy na školách - (Nadace Ivana Dejmala)</t>
  </si>
  <si>
    <t>Podpora činnosti - Potravinová banka Liberec z.s</t>
  </si>
  <si>
    <t>Podpora činnosti - Geopark Ralsko</t>
  </si>
  <si>
    <t>Podpora činnosti - Geopark Český ráj</t>
  </si>
  <si>
    <t xml:space="preserve">Zubní pohotovostní služba </t>
  </si>
  <si>
    <t>oddělení sekretariátu ředitele - pojištění majetku PO</t>
  </si>
  <si>
    <t>pojištění majetku PO</t>
  </si>
  <si>
    <t>ÚČELOVÉ PŘÍSPĚVKY PO</t>
  </si>
  <si>
    <t>Účelové příspěvky PO celkem</t>
  </si>
  <si>
    <t>Účelové příspěvky PO</t>
  </si>
  <si>
    <t>STŘEDNĚDOBÝ VÝHLED ROZPOČTU</t>
  </si>
  <si>
    <t>rezervy na řešení věcných, fin. a org. opatření KÚ LK</t>
  </si>
  <si>
    <t>rezerva na řešení výkonnosti krajských PO</t>
  </si>
  <si>
    <t xml:space="preserve">Hry olympiád dětí a mládeže - účast </t>
  </si>
  <si>
    <t>výdaje odbor kancelář ředitele celkem</t>
  </si>
  <si>
    <t>NsP Česká Lípa, a.s. - příplatek mimo základní kapitál na projekty směřující k modernizaci objektů a vybavení</t>
  </si>
  <si>
    <t>transfery resortu informatiky celkem</t>
  </si>
  <si>
    <t xml:space="preserve">Příspěvkové org. </t>
  </si>
  <si>
    <t>SVR 2022</t>
  </si>
  <si>
    <t>Slavnosti řeky Nisy</t>
  </si>
  <si>
    <t>Podnikatelský inkubátor LK</t>
  </si>
  <si>
    <t>Chytrý region</t>
  </si>
  <si>
    <t>ESUS NOVUM</t>
  </si>
  <si>
    <t>Filantropická burza</t>
  </si>
  <si>
    <t>Nadační fond Ozvěna - kompenzační pomůcky nedoslýchavým dětem</t>
  </si>
  <si>
    <t>Ostraha areálu Ralsko</t>
  </si>
  <si>
    <t>Napojení Průmyslové zóny Jih v Liberci na I/35</t>
  </si>
  <si>
    <t>Správa a provoz zákaznického centra - KORID LK</t>
  </si>
  <si>
    <t>Dotace na nostalgické jízdy a propagaci IDOL</t>
  </si>
  <si>
    <t>Podpora turistického regionu Český ráj</t>
  </si>
  <si>
    <t>Podpora turistického regionu Jizerské hory</t>
  </si>
  <si>
    <t>Podpora turistického regionu Krkonoše</t>
  </si>
  <si>
    <t>Obnova značení turistických tras - KČT</t>
  </si>
  <si>
    <t>Postupové přehlídky</t>
  </si>
  <si>
    <t>Mezinárodní pěvecký festival Bohemia Cantát Liberec</t>
  </si>
  <si>
    <t xml:space="preserve">BIG BAND JAM </t>
  </si>
  <si>
    <t>Soutěž o nejlepší knihovnu</t>
  </si>
  <si>
    <t>Soutěž o nejlepší kroniku</t>
  </si>
  <si>
    <t>Naivní divadlo - doprava dětí na představení</t>
  </si>
  <si>
    <t>Památka roku LK</t>
  </si>
  <si>
    <t>Propagace kultury</t>
  </si>
  <si>
    <t>Propagace památkové péče</t>
  </si>
  <si>
    <t>Turistická infrastruktura CR</t>
  </si>
  <si>
    <t>Křišťálové údolí</t>
  </si>
  <si>
    <t>Program rozvoje cestovního ruchu LK</t>
  </si>
  <si>
    <t>Marketingová strategie cestovního ruchu LK</t>
  </si>
  <si>
    <t>Dohoda o partnerství a vzájemné spolupráci na projektu "Rozvoj sběru použitelných elektrozařízení" - ASEKOL a.s.</t>
  </si>
  <si>
    <t>Dohoda o spolupráci na projektu "Intenzifikace zpětného odběru elektrozařízení a odděleného sběru elektroodpadu v Libereckém kraji" - ELEKTROVIN a.s.</t>
  </si>
  <si>
    <t>vzdělávání a metodická činnost v lesnictví, myslivosti a rybářství, publikační činnost</t>
  </si>
  <si>
    <t>Sanace staré ekologické zátěže v Srní - Ing. V. Ladýř-LADEO</t>
  </si>
  <si>
    <t>Plán rozvoje vodovodů a kanalizací Libereckého kraje</t>
  </si>
  <si>
    <t>Program vodohospodářských akcí</t>
  </si>
  <si>
    <t>Podpora zdravotnictví v regionu</t>
  </si>
  <si>
    <t>Podpora ojedinělých projektů zaměřených na řešení naléhavých potřeb v oblasti rozvoje kraje</t>
  </si>
  <si>
    <t>Podpora ojedinělých projektů zaměřených na řešení naléhavých potřeb ve zdravotnictví</t>
  </si>
  <si>
    <t>Rozvojové investiční záměry PO  -  zpracování projektových dokumentací a materiálně-technická obnova majetku</t>
  </si>
  <si>
    <t>a) úrokové výnosy</t>
  </si>
  <si>
    <t>SVR 2023</t>
  </si>
  <si>
    <t>Asociace krajů ČR - členský příspěvek</t>
  </si>
  <si>
    <t>Podpora akcí Československé obce legionářské</t>
  </si>
  <si>
    <t>TUL v Liberci, Studentská 1402/2, Liberec 1 - Cena hejtmana LK pro studenty TUL</t>
  </si>
  <si>
    <t>TUL v Liberci, Studentská 1402/2, Liberec 1 - Dětská univerzita</t>
  </si>
  <si>
    <t>IQLANDIA, o.p.s., Liberec - Podpora vzdělávání mládeže</t>
  </si>
  <si>
    <t>DDM Větrník, Liberec, p.o. - Realizace okresních kol soutěží v okrese Liberec a krajských kol soutěží pro žáky LK</t>
  </si>
  <si>
    <t>DDM Libertin, Česká Lípa, p.o. - Realizace okresních kol soutěží v okrese Česká Lípa</t>
  </si>
  <si>
    <t>DDM Vikýř, Jablonec n/N, p.o. - Realizace okresních kol soutěží v okrese Jablonec n/N</t>
  </si>
  <si>
    <t>Rodinná politika</t>
  </si>
  <si>
    <t>PD - páteřní cyklotrasy</t>
  </si>
  <si>
    <t>Podpora projektů - řešení naléhavých potřeb v LK</t>
  </si>
  <si>
    <t>KVK Databáze regionálních osobností</t>
  </si>
  <si>
    <t xml:space="preserve">Kniha roku </t>
  </si>
  <si>
    <t>Dny lidové architektury</t>
  </si>
  <si>
    <t xml:space="preserve">Marketingová podpora </t>
  </si>
  <si>
    <t>Regionální funkce knihoven</t>
  </si>
  <si>
    <t>Podpora turistického regionu Lužické hory</t>
  </si>
  <si>
    <t>Podpora turistického regionu Máchův kraj</t>
  </si>
  <si>
    <t>Broumovsko pískovcová skalní města</t>
  </si>
  <si>
    <t>Program regenerace MPR a MPZ - odměna vítězi krajského kola soutěže</t>
  </si>
  <si>
    <t>Podpora ojedinělých projektů a akcí na řešení nenadálých potřeb v oblasti životního prostředí a zemědělství (záštity)</t>
  </si>
  <si>
    <t>Aktualizace koncepce ochrany přírody z roku 2014</t>
  </si>
  <si>
    <t>LSPP+ Frýdlant</t>
  </si>
  <si>
    <t>Aktualizace Zásad územního rozvoje LK</t>
  </si>
  <si>
    <t>Územní studie</t>
  </si>
  <si>
    <t>c) ostatní příjmy - poplatky ovzduší</t>
  </si>
  <si>
    <t>ZZLK - rozvojové záměry Zdravotnické záchranné služby p.o.</t>
  </si>
  <si>
    <t xml:space="preserve">úhrada ÚROKŮ rezerva KNL - Modernizace I. et. </t>
  </si>
  <si>
    <t>výdaje resortu živ.prostředí celkem - poplatky z odběru podzemních vod</t>
  </si>
  <si>
    <t>Veletrh vzdělávání a pracovních příležitostí EDUCA My Job Liberec</t>
  </si>
  <si>
    <t xml:space="preserve">kultura, památková péče a cestovní ruch  - ostatní výdaje resortu </t>
  </si>
  <si>
    <t>výdaje resortu vyplývající ze smluvních a obdobných závazků</t>
  </si>
  <si>
    <t xml:space="preserve">Podpora projektů zaměřených na řešení naléhavých potřeb </t>
  </si>
  <si>
    <t>Ošetření Valdštejnské lipové aleje Zahrádky</t>
  </si>
  <si>
    <t>Významné aleje LK - 2. etapa, Albrechtice - Vítkov</t>
  </si>
  <si>
    <t>Významné aleje LK - 2. etapa, Kamenický Šenov -  Slunečná</t>
  </si>
  <si>
    <t>Významné aleje LK - 2. etapa, Kamenický Šenov -  Slunečná, Malá Skála</t>
  </si>
  <si>
    <t>Významné aleje LK-3.etapa, Alej Stvolínky, alej K.Světlé v Č. Dubu a alej ve Valteřicicíh</t>
  </si>
  <si>
    <t>SVR 2024</t>
  </si>
  <si>
    <t>Financování</t>
  </si>
  <si>
    <t>20</t>
  </si>
  <si>
    <t>oddělení veřejných zakázek</t>
  </si>
  <si>
    <t>výdaje oddělení veřejných zakázek celkem</t>
  </si>
  <si>
    <t>d) ostatní nedaňové příjmy (doprava - věcná břemena, přijaté sankční platby apod.)</t>
  </si>
  <si>
    <t>e) ostatní nedaňové příjmy - budova KÚLK, budovy E a D, pronájmy a energie</t>
  </si>
  <si>
    <t>f) ostatní nedaňové příjmy - podnikatel. inkubátor</t>
  </si>
  <si>
    <t>g) příspěvky na dopravní obslužnost od ostatních přispěvatelů</t>
  </si>
  <si>
    <t>h) ostatní příjmy - OI (DMVS)</t>
  </si>
  <si>
    <t>d) poplatky za odběr podzemních vod</t>
  </si>
  <si>
    <t>b) splátky návratných finančních výpomocí a zápůjček 2)</t>
  </si>
  <si>
    <t>příspěvek krajskému úřadu na výkon státní správy 4)</t>
  </si>
  <si>
    <t>b) dotace od obcí na dopravní obslužnost 5)</t>
  </si>
  <si>
    <t xml:space="preserve">KNL - Modernizace I. Etapa </t>
  </si>
  <si>
    <t>Sympozium uměleckoprůmyslových škol</t>
  </si>
  <si>
    <t>Portál EDULK.cz</t>
  </si>
  <si>
    <t>Daňové příjmy (rok 2020 na úrovni UR)</t>
  </si>
  <si>
    <t>SR 2021</t>
  </si>
  <si>
    <t>VÝZNAMNÉ AKCE</t>
  </si>
  <si>
    <t>NA OBDOBÍ LET 2022 - 2025</t>
  </si>
  <si>
    <t>STŘEDNĚDOBÝ VÝHLED ROZPOČTU LIBERECKÉHO KRAJE 2022 - 2025</t>
  </si>
  <si>
    <t>PŘEDPOKLÁDANÉ VÝDAJE KRAJE V LETECH 2022 - 2025</t>
  </si>
  <si>
    <t>Bilance očekávaných příjmů a výdajů kraje v letech 2022 - 2025 vč. salda</t>
  </si>
  <si>
    <t>OČEKÁVANÉ PŘÍJMY V LETECH 2022 - 2025</t>
  </si>
  <si>
    <t>SVR 2025</t>
  </si>
  <si>
    <t>4) příspěvek státního rozpočtu krajskému úřadu na výkon přenesené působnosti pro rok 2022 počítá s 5% nárůstem; pro roky 2023 a následující je očekáván průměrný roční růst o</t>
  </si>
  <si>
    <r>
      <t xml:space="preserve">6) Financování - </t>
    </r>
    <r>
      <rPr>
        <sz val="8"/>
        <rFont val="Arial"/>
        <family val="2"/>
        <charset val="238"/>
      </rPr>
      <t>zapojení použitelných finančních zdrojů minulých rozpočtových období  - vyšší daň. příjmy kraje</t>
    </r>
  </si>
  <si>
    <t>5) pro další období jsou objemy fin. prostředků na úrovni návrhu 2022</t>
  </si>
  <si>
    <t>PŘÍJMY a ZDROJE KRAJE CELKEM</t>
  </si>
  <si>
    <t>odbor silničního hospodářství</t>
  </si>
  <si>
    <t>odbor dopravní obslužnosti</t>
  </si>
  <si>
    <t>21</t>
  </si>
  <si>
    <t>silniční hospodářství</t>
  </si>
  <si>
    <t>dopravni obslužnost</t>
  </si>
  <si>
    <t>oddělení veřejných zakázek celkem</t>
  </si>
  <si>
    <t>dopravní obslužnost celkem</t>
  </si>
  <si>
    <t>výdaje odboru dopravní obslužnosti celkem</t>
  </si>
  <si>
    <t>výdaje odboru silničního hospodářství celkem</t>
  </si>
  <si>
    <t>provozní příspěvky PO odboru silničního hospodářství</t>
  </si>
  <si>
    <t>programy odboru silničního hospodářství celkem</t>
  </si>
  <si>
    <t>Významné akce</t>
  </si>
  <si>
    <t>výzanmné akce resortu životního prostředí  celkem</t>
  </si>
  <si>
    <t>významné akce resortu kultury  celkem</t>
  </si>
  <si>
    <t>významné akce resortu školství celkem</t>
  </si>
  <si>
    <t>významné akce resortu kancelář hejtmana celkem</t>
  </si>
  <si>
    <t>transfery resortu zdravotnictví celkem</t>
  </si>
  <si>
    <t>transfery odboru dopravní obslužnosti celkem</t>
  </si>
  <si>
    <t xml:space="preserve">silniční hospodářství celkem </t>
  </si>
  <si>
    <r>
      <t xml:space="preserve">Spolufinancování EU </t>
    </r>
    <r>
      <rPr>
        <b/>
        <sz val="8"/>
        <rFont val="Arial"/>
        <family val="2"/>
        <charset val="238"/>
      </rPr>
      <t>(2023-2025)</t>
    </r>
  </si>
  <si>
    <t>investice a správa majetku</t>
  </si>
  <si>
    <t>Světově vyhlášené značky Libereckého kraje</t>
  </si>
  <si>
    <t>Akce v rámci předsednictví ČR v Radě EU</t>
  </si>
  <si>
    <t>Město Nový Bor - Mezinárodní sklářské sympozium IGS</t>
  </si>
  <si>
    <t>Brána trojzemí o.p.s - Slavnosti Trojzemí</t>
  </si>
  <si>
    <t>Neinvestiční dary a neinvestiční transfery</t>
  </si>
  <si>
    <t>Sdružení obcí LK - provozní příspěvek</t>
  </si>
  <si>
    <t>Podpora Sdružení místních samospráv České republiky
Ostatní akce podporované Libereckým krajem</t>
  </si>
  <si>
    <t>Česká membránová platforma z. s. - mezinárodní konference</t>
  </si>
  <si>
    <t>Kraj Vysočina - Projekt KPBI (Kraje pro bezp. Internet)</t>
  </si>
  <si>
    <t>Paměť národa / Post Bellum, o.p.s.</t>
  </si>
  <si>
    <t>Spolupráce sTUL (odborné předměty)</t>
  </si>
  <si>
    <t>Intervence v oblasti šikany a agrese na školách</t>
  </si>
  <si>
    <t>Dlouhodobá podpora HZS LK</t>
  </si>
  <si>
    <t>Dotace JPO obcí (SHD) k programu Ministerstva vnitra</t>
  </si>
  <si>
    <t>Vybudování kamerového systému PČR LK</t>
  </si>
  <si>
    <t>Spolek válečných veteránů československého samostatného protichemického praporu</t>
  </si>
  <si>
    <t>a) sdílené daně - podíl na sdílených daních státu = viz pozn. 1)</t>
  </si>
  <si>
    <t>Budovy, haly a stavby</t>
  </si>
  <si>
    <t>Osobní automobily - obměna vozového parku</t>
  </si>
  <si>
    <t>Modernizace ústředen</t>
  </si>
  <si>
    <t>Stroje, přístroje a zařízení</t>
  </si>
  <si>
    <t>Rekonstrukce výtahů</t>
  </si>
  <si>
    <t>Klimatizace budov ABC - rekonstrukce rozvodů otopné a chladné vody mezi stoupačkami a indukčními jednotkami</t>
  </si>
  <si>
    <t>Výměna stávajícího chlazení DAIKIN za tepelné čerpadlo</t>
  </si>
  <si>
    <t>Renovace páternosteru</t>
  </si>
  <si>
    <t>Rekonstrukce klíčového systému v budově KÚ LK</t>
  </si>
  <si>
    <t>Rekonstrukce budovy KÚ LK</t>
  </si>
  <si>
    <t>Rekonstrukce kuchyně a jídelny</t>
  </si>
  <si>
    <t>Liberecký kraj sobě</t>
  </si>
  <si>
    <t>Rekonstrukce a stavební úpravy městského plaveckého bazénu</t>
  </si>
  <si>
    <t>Ocenění vítěze Soutěže Karla Hubáčka - Stavba roku</t>
  </si>
  <si>
    <t>Program podpory malých prodejen na venkově
Obchůdek 2021+</t>
  </si>
  <si>
    <t xml:space="preserve">OPŽP - zeleň SŠHL Hejnice - spolufinancování LK </t>
  </si>
  <si>
    <t xml:space="preserve">OPŽP - zeleň DDŮ Jindřichovice - spolufinancování LK </t>
  </si>
  <si>
    <t xml:space="preserve">OPŽP - zeleň DDŮ Sloup - spolufinancování LK </t>
  </si>
  <si>
    <t xml:space="preserve">OPŽP-Podpora kuňky Dolní Ploučnice - spolufinancování LK </t>
  </si>
  <si>
    <t xml:space="preserve">OPŽP-Biotop pro ropuchu Žízníkov - spolufinancování LK </t>
  </si>
  <si>
    <t xml:space="preserve">IROP - Záchrana pokladů - SČ Muzeum Lbc - spolufinancování LK </t>
  </si>
  <si>
    <t xml:space="preserve">TP ČR-SASKO 2014 -2020 - předfinancování LK </t>
  </si>
  <si>
    <t xml:space="preserve">TP ČR-POLSKO 2014 -2020 - spolufinancování LK </t>
  </si>
  <si>
    <t xml:space="preserve">Smart akcelerátor LK II - spolufinancování LK </t>
  </si>
  <si>
    <t xml:space="preserve">Smart akcelerátor LK III - spolufinancování LK </t>
  </si>
  <si>
    <t xml:space="preserve">TP ČR-Sasko (FMP) - Konvent´a - spolufinancování LK </t>
  </si>
  <si>
    <t xml:space="preserve">Digitální technická mapa - spolufinancování LK </t>
  </si>
  <si>
    <t xml:space="preserve">NF - Osvětová kampaň: Jak správně topit - spolufinancování LK </t>
  </si>
  <si>
    <t xml:space="preserve">ZZS LK - ZZS LK - Kybernetická bezpečnost - spolufinancování LK </t>
  </si>
  <si>
    <t xml:space="preserve">ZZS LK - Modernizace HW, SW, kom. infrastruktury - spolufinancování LK </t>
  </si>
  <si>
    <t xml:space="preserve">OPŽP - Frýdlantsko - biokoridor Supí vrch - Bažantnice - spolufinancování LK </t>
  </si>
  <si>
    <t>Kotlíkové dotace III - neinvestice</t>
  </si>
  <si>
    <t>Kotlíkové dotace III - NZÚ</t>
  </si>
  <si>
    <t>Kotlíkové dotace II - neinvestice</t>
  </si>
  <si>
    <t>Kotlíkové dotace IV - neinvestice</t>
  </si>
  <si>
    <t xml:space="preserve">IROP - II/262 Česká Lípa - Dobranov - spolufinancování LK </t>
  </si>
  <si>
    <t xml:space="preserve">IROP-III/2904 Oldřichov v Hájích,humani. - spolufinancování LK </t>
  </si>
  <si>
    <t xml:space="preserve">IROP-III/2904 Oldřichov v Hájích,humani. - předfinancování LK </t>
  </si>
  <si>
    <t xml:space="preserve">IROP - II/270 Doksy - Dubá - spolufinancování LK </t>
  </si>
  <si>
    <t xml:space="preserve">IROP - II/270 Doksy - Dubá - předfinancování LK </t>
  </si>
  <si>
    <t xml:space="preserve">IROP - II/286 Jilemnice - Košťálov - spolufinancování LK </t>
  </si>
  <si>
    <t xml:space="preserve">IROP-II/268 Mimoň-hranice LK - spolufinancování LK </t>
  </si>
  <si>
    <t xml:space="preserve">IROP-II/268 Mimoň-hranice LK - předfinancování LK </t>
  </si>
  <si>
    <t xml:space="preserve">IROP-Silnice II/290 Sklenařice - Vysoké n. Jiz. - spolufinancování LK </t>
  </si>
  <si>
    <t xml:space="preserve">IROP - Silnice III/2784 Světlá p.J. - Výpřež - 1. etapa - spolufinancování LK </t>
  </si>
  <si>
    <t xml:space="preserve">IROP - Silnice II/292 Benešov u Semil - spolufinancování LK </t>
  </si>
  <si>
    <t xml:space="preserve">IROP - Silnice II/268 Mimoň - hranice LK, 2. etapa - spolufinancování LK </t>
  </si>
  <si>
    <t xml:space="preserve">IROP - Silnice III/27246 Křižany po křižovatku III/2784 - spolufinancování LK </t>
  </si>
  <si>
    <t xml:space="preserve">IROP - Silnice II/290 Roprachtice - Kořenov - spolufinancování LK </t>
  </si>
  <si>
    <t xml:space="preserve">IROP - II/268 obchvat Zákupy - spolufinancování LK </t>
  </si>
  <si>
    <t xml:space="preserve">IROP - II/268 obchvat Zákupy - předfinancování LK </t>
  </si>
  <si>
    <t xml:space="preserve">IROP - Silnice III/2784 Výpřež - Horní Hanychov 2. et. - spolufinancování LK </t>
  </si>
  <si>
    <t xml:space="preserve">IROP - Silnice III/2784 Výpřež - Horní Hanychov 2. et. - předfinancování LK </t>
  </si>
  <si>
    <t>IROP 2021 - 2027 - Silnice - nové projekty</t>
  </si>
  <si>
    <t xml:space="preserve">IROP-školy bez bariér-Gymnázium Jablonec n.N. - spolufinancování LK </t>
  </si>
  <si>
    <t xml:space="preserve">IROP COV řemesel, Jablonec nad Nisou - spolufinancování LK </t>
  </si>
  <si>
    <t xml:space="preserve">IROP COV řemesel, Jablonec nad Nisou - předfinancování LK </t>
  </si>
  <si>
    <t xml:space="preserve">IROP II. - COV LK strojírenství a robotiky SPŠT Jablonec n. N. - spolufinancování LK </t>
  </si>
  <si>
    <t xml:space="preserve">IROP II. - COV LK pro obráb. kovů a vstřik. plastů SŠSSD Liberec - spolufinancování LK </t>
  </si>
  <si>
    <t xml:space="preserve">IROP II. - COV LK stavebnictví ISŠ Semily - spolufinancování LK </t>
  </si>
  <si>
    <t xml:space="preserve">IROP II. - COV LK zdravotnicko-sociální SZŠ Turnov - spolufinancování LK </t>
  </si>
  <si>
    <t xml:space="preserve">OPŽP-SEN SŠ Lomnice n. Pop. - spolufinancování LK </t>
  </si>
  <si>
    <t xml:space="preserve">OPŽP-SEN SŠ Lomnice n. Pop. - předfinancování LK </t>
  </si>
  <si>
    <t xml:space="preserve">OPŽP-SEN jídelna, tělocvična SŠHL Frýdlant - spolufinancování LK </t>
  </si>
  <si>
    <t xml:space="preserve">OPŽP-SEN jídelna, tělocvična SŠHL Frýdlant - předfinancování LK </t>
  </si>
  <si>
    <t xml:space="preserve">OPŽP-SEN jídelna, tělocvična SŠHL Frýdlant rekuperace - spolufinancování LK </t>
  </si>
  <si>
    <t xml:space="preserve">OPŽP-SEN jídelna, tělocvična SŠHL Frýdlant rekuperace - předfinancování LK </t>
  </si>
  <si>
    <t xml:space="preserve">OPŽP SEN - ZŠ speciální Semily - spolufinancování LK </t>
  </si>
  <si>
    <t xml:space="preserve">OPŽP SEN - ZŠ speciální Semily - předfinancování LK </t>
  </si>
  <si>
    <t xml:space="preserve">OPŽP SEN - ZŠ speciální Semily rekuperace - spolufinancování LK </t>
  </si>
  <si>
    <t xml:space="preserve">OPŽP SEN - ZŠ speciální Semily rekuperace - předfinancování LK </t>
  </si>
  <si>
    <t xml:space="preserve">OPŽP SEN - domov mládeže SUPŠ Kam. Šenov - spolufinancování LK </t>
  </si>
  <si>
    <t xml:space="preserve">Hospodaření s vodou Obchodní akademie Česká Lípa - spolufinancování LK </t>
  </si>
  <si>
    <t xml:space="preserve">Hospodaření s vodou Obchodní akademie Česká Lípa - předfinancování LK </t>
  </si>
  <si>
    <t xml:space="preserve">SEN SPŠ textilní Liberec - spolufinancování LK </t>
  </si>
  <si>
    <t xml:space="preserve">SEN SPŠ textilní Liberec - předfinancování LK </t>
  </si>
  <si>
    <t xml:space="preserve">OPŽP SEN jídelny Gymnázia Česká Lípa - spolufinancování LK </t>
  </si>
  <si>
    <t xml:space="preserve">OPŽP FVE Gymnázium Dr. A. Randy Jablonec n. N. - spolufinancování LK </t>
  </si>
  <si>
    <t xml:space="preserve">OPŽP-SEN domov pro seniory Vratislavice - spolufinancování LK </t>
  </si>
  <si>
    <t xml:space="preserve">OPŽP-SEN domov pro seniory Vratislavice - předfinancování LK </t>
  </si>
  <si>
    <t xml:space="preserve">OPŽP-SEN domov pro seniory Vratislavice rekuperace - spolufinancování LK </t>
  </si>
  <si>
    <t xml:space="preserve">OPŽP-SEN LRN Martin.údolí Cvikov - spolufinancování LK </t>
  </si>
  <si>
    <t xml:space="preserve">OPŽP-SEN LRN Martin.údolí Cvikov - předfinancování LK </t>
  </si>
  <si>
    <t xml:space="preserve">OPŽP-SEN Vlastivědné muzeum ČL - spolufinancování LK </t>
  </si>
  <si>
    <t xml:space="preserve">OPŽP-SEN Vlastivědné muzeum ČL - předfinancování LK </t>
  </si>
  <si>
    <t xml:space="preserve">IROP-Jedličkův ústav - rekonstrukce III.NP domu B - spolufinancování LK </t>
  </si>
  <si>
    <t xml:space="preserve">IROP-Jedličkův ústav - rekonstrukce III.NP domu B - předfinancování LK </t>
  </si>
  <si>
    <t xml:space="preserve">IROP-Domov Raspenava - výstavba nových prostor - spolufinancování LK </t>
  </si>
  <si>
    <t xml:space="preserve">IROP Transformace – Domov Sluneční dvůr, p. o. JESTŘEBÍ - spolufinancování LK </t>
  </si>
  <si>
    <t xml:space="preserve">IROP Transformace – Domov Sluneční dvůr, p. o. JESTŘEBÍ - předfinancování LK </t>
  </si>
  <si>
    <t xml:space="preserve">IROP - SČ Muzeum - 3. etapa - spolufinancování LK </t>
  </si>
  <si>
    <t xml:space="preserve">IROP - SČ Muzeum - 3. etapa - předfinancování LK </t>
  </si>
  <si>
    <t xml:space="preserve">Revitalizace dolního centra Liberce - Parkovací dům - spolufinancování LK </t>
  </si>
  <si>
    <t xml:space="preserve">IROP-školy bez bariér-Gymnázia a OA - spolufinancování LK </t>
  </si>
  <si>
    <t xml:space="preserve">IROP - Školy bez bariér - Gymn. Dr. A. Randy, Jablonec n. N. - spolufinancování LK </t>
  </si>
  <si>
    <t xml:space="preserve">IROP - Školy bez bariér - Gymn. Dr. A. Randy, Jablonec n. N. - předfinancování LK </t>
  </si>
  <si>
    <t xml:space="preserve">IROP - Školy bez bariér - střední odborné školy - spolufinancování LK </t>
  </si>
  <si>
    <t xml:space="preserve">IROP - Školy bez bariér - SPŠ strojní a elektr. a VOŠ LBC - spolufinancování LK </t>
  </si>
  <si>
    <t xml:space="preserve">IROP II. - COV LK uměleckořemeslné VOŠS s SOŠ Nový Bor - spolufinancování LK </t>
  </si>
  <si>
    <t>IROP II. - COV II. - SŠ a MŠ Na Bojišti - elektromobilita - spolufinancování LK</t>
  </si>
  <si>
    <t xml:space="preserve">ZŠ a MŠ pro tělesně postižené Lbc - reko. DM Zeyerova - spolufinancování LK </t>
  </si>
  <si>
    <t xml:space="preserve">ZŠ a MŠ pro tělesně postižené Lbc - reko. DM Zeyerova - předfinancování LK </t>
  </si>
  <si>
    <t xml:space="preserve">PD nový objekt Zdravotnické školy v Liberci - spolufinancování LK </t>
  </si>
  <si>
    <t xml:space="preserve">IROP-APOSS - výstavba nových prostor - N. Ves - spolufinancování LK </t>
  </si>
  <si>
    <t xml:space="preserve">IROP-APOSS - výstavba nových prostor - N. Ves - předfinancování LK </t>
  </si>
  <si>
    <t xml:space="preserve">RAP Transformace – Služby soc. péče Tereza, Benešov - spolufinancování LK </t>
  </si>
  <si>
    <t xml:space="preserve">RAP APOSS výstavba domácností Liberec, Rochlická - spolufinancování LK </t>
  </si>
  <si>
    <t xml:space="preserve">Central station - Krajský terminál Liberec - spolufinancování LK </t>
  </si>
  <si>
    <t xml:space="preserve">Centrální depozitář pro PO resortu kultury - spolufinancování LK </t>
  </si>
  <si>
    <t xml:space="preserve">VMG Č. Lípa - revitalizace objektů detaš. pracoviště - spolufinancování LK </t>
  </si>
  <si>
    <t xml:space="preserve">OPŽP 4.3. - Tůně - zadržení vody Frýdlantsko - spolufinancování LK </t>
  </si>
  <si>
    <t xml:space="preserve">OPŽP 4.3. - Nádrže - zadržení vody Frýdlantsko - spolufinancování LK </t>
  </si>
  <si>
    <t xml:space="preserve">Revital. dol. centra Lbc - Veget. střecha na park. domě - spolufinancování LK </t>
  </si>
  <si>
    <t xml:space="preserve">ZZS LK - Výstavba výjezd. základny Hrádek n. N. - spolufinancování LK </t>
  </si>
  <si>
    <t xml:space="preserve">ZZS LK - výjezdová základna a záložní operační středisko Jablonec - spolufinancování LK </t>
  </si>
  <si>
    <t xml:space="preserve">ZZS LK - Výstavba výjezd. základny Frýdlant - spolufinancování LK </t>
  </si>
  <si>
    <t>Veletrh vzdělávání a pracov. příležitostí</t>
  </si>
  <si>
    <t>Sportovec roku Libereckého kraje</t>
  </si>
  <si>
    <t>SKI KLUB JIZERSKÁ PADESÁTKA z.s., IČ: 41324471 - Jizerská padesátka</t>
  </si>
  <si>
    <t>Tempo Team Prague s.r.o., IČO: 25107615-Run Czech - Mattoni Liberec Nature Run</t>
  </si>
  <si>
    <t>Sport Česká Lípa, p.o., IČO: 75045176 - City Cross Run&amp;Walk</t>
  </si>
  <si>
    <t>AC Turnov, z.s.,IČ: 00527271 - Memoriál Ludvíka Daňka</t>
  </si>
  <si>
    <t>AUTOKLUB BOHEMIA SPORT v AČR, IČO: 75057930 - Rally Bohemia</t>
  </si>
  <si>
    <t>Liberecký tenisový klub z.s., IČO: 44224087 - Mezinárodní tenisový turnaj Svijany Open</t>
  </si>
  <si>
    <t>TJ LIAZ Jablonec n/Nisou, IČO: 14864991 - Jablonecká hala</t>
  </si>
  <si>
    <t>Revelations z.s., IČO:02202808 - JBC 4X Revelations - závody světového poháru ve fourcrossu horských kol</t>
  </si>
  <si>
    <t>Macha Lake, z.s., IČO: 06519598 - Macha Lake Open</t>
  </si>
  <si>
    <t>SFM, s.r.o., IČO: 44568118 - Sport Live</t>
  </si>
  <si>
    <t>Nadační fond Severočeských olympioniků, IČO: 28740297 - Setkání olympioniků</t>
  </si>
  <si>
    <t>TERRA SPORT s.r.o., IČO: 01626761-ČT AUTHOR CUP</t>
  </si>
  <si>
    <t>PAKLI SPORT KLUB, Jablonné v/P, IČ: 70226130 - International MTB marathon Malevil Cup</t>
  </si>
  <si>
    <t>SpinFit Liberec z.s., IČO:46746668 - SpinFit dětský MTB cup Libereckého kraje</t>
  </si>
  <si>
    <t>TJ Doksy z.s. - EURO HRY Doksy</t>
  </si>
  <si>
    <t xml:space="preserve">Liberecká sportovní a tělovýchovná organizace, o.s., Liberec - Sport Film Liberec </t>
  </si>
  <si>
    <t>Cesta za snem, z.s. - Handy Cyklo Maraton</t>
  </si>
  <si>
    <t>Sportuj po Česku z.s., Hradec Králové - Nova CUP</t>
  </si>
  <si>
    <t>JIZERSKÁ, o.p.s. , Bedřichov - Jizerská magistrála</t>
  </si>
  <si>
    <t>Krkonoše - svazek měst a obcí, Vrchlabí - Krkonošská magistrála</t>
  </si>
  <si>
    <t>SVAZEK OBCÍ NOVOBORSKA, Nový Bor - Úprava a údržba Lužickohorské magistrály</t>
  </si>
  <si>
    <t>Singltrek pod Smrkem, Lázně Libverda, o.p.s. - Správa a údržba singltrek.stezek</t>
  </si>
  <si>
    <t>SVČ dětí a mládeže, Semily, p.o. - Realizace okres. kol soutěží v okr. Semily</t>
  </si>
  <si>
    <t>Zlatý oříšek - podpora mimořádně nadaných a úspěšných dětí České republiky</t>
  </si>
  <si>
    <t>Podpora ojedinělých projektů zaměřených na řešení naléhavých potřeb v oblasti vzdělávání, školství, tělovýchovy a sportu v průběhu roku - záštity</t>
  </si>
  <si>
    <t>Soutěže-podpora talentovaných dětí a mládeže</t>
  </si>
  <si>
    <t xml:space="preserve">Sdružení pro rozvoj Libereckého kraje - Pakt zaměstnanosti </t>
  </si>
  <si>
    <t>Okresní hospodářská komora Semily, Tyršova 457, Semily - Burza středních škol</t>
  </si>
  <si>
    <t xml:space="preserve">DDÚ, SVP a ZŠ, Liberec, p.o. - Zajištění provozu ambulantních střediskek výchovné péče </t>
  </si>
  <si>
    <t>Pražský inovační institut, z.s. - Nástroje pro podporu DVPP</t>
  </si>
  <si>
    <t>Krizová intervence 2022</t>
  </si>
  <si>
    <t>Vzdělávací aktivity pro dospělé a seniory</t>
  </si>
  <si>
    <t>PAKLI SPORT KLUB, Jablonné v/P-ME v MTB marathonu (XCM) 2022</t>
  </si>
  <si>
    <t>Sportovní klub Technické univerzity v Liberci, z. s., IČO 46748229 - Univerzitní SP ve florbale 2022</t>
  </si>
  <si>
    <t xml:space="preserve">Podpora pohybové gramotnosti žáků </t>
  </si>
  <si>
    <t>Školní statek, Frýdlant, p.o. - Rekonstrukce Školního statku Frýdlant, budova B</t>
  </si>
  <si>
    <t>Školní statek, Frýdlant, p.o. - Rekonstrukce Školního statku Frýdlant, budova  A - Středisko odborného výcviku</t>
  </si>
  <si>
    <t>Střední zdravotnická škola a Střední odborná škola, Česká Lípa, p.o. - Havárie rozvodů vody, objekt E</t>
  </si>
  <si>
    <t xml:space="preserve">SŠSSaD, Liberec, p.o. - Rekonstrukce elektroinstalace v objektu D - dílny,Letná, Liberec </t>
  </si>
  <si>
    <t>Obchodní akademie, Česká Lípa, p.o. - Oprava střechy objektu školy</t>
  </si>
  <si>
    <t>Realizace programu neformálního vzdělávání DofE</t>
  </si>
  <si>
    <t>IT aplikace (Kissos) - řízení sociálních služeb</t>
  </si>
  <si>
    <t>Aktivity k týdnu sociálních služeb</t>
  </si>
  <si>
    <t>Metodická podpora P. O. - sociální služby</t>
  </si>
  <si>
    <t>Protidrogová politika</t>
  </si>
  <si>
    <t>Individuální dotace do rodinné politiky</t>
  </si>
  <si>
    <t>Činnost organizací sdružujících seniory</t>
  </si>
  <si>
    <t>Komunitní plánování obcí s rozšířenou působností</t>
  </si>
  <si>
    <t>Krajská rada seniorů Libereckého kraje</t>
  </si>
  <si>
    <t>DD Velké Hamry - přístavba DZR</t>
  </si>
  <si>
    <t>Rozvojové záměry příspěvkových organizací - zpracování projektových dokumentací a materiálně.technická obnova majetku</t>
  </si>
  <si>
    <t>APOSS Liberec p.o. - zpracování projektové dokumentace multifunkční zařízení Vratislavice</t>
  </si>
  <si>
    <t>Bedřichov - integrovaný rozvoj a oprava dopravní infrastruktury</t>
  </si>
  <si>
    <t>III/29021 Kateřinky u Liberce, opěrná zeď</t>
  </si>
  <si>
    <t>Obnova VH sítí a rekonstrukce III/28624 v obci Benecko - VHS</t>
  </si>
  <si>
    <t>Obnova VH sítí a rekonstrukce III/28728-9 v obci Ohrazenice - VHS</t>
  </si>
  <si>
    <t>Bezpečnostní opatření v ulici Vítkovská v Chrastavě - Chrastava</t>
  </si>
  <si>
    <t>Skalice u České Lípy oprava silnice III/26212, chodník</t>
  </si>
  <si>
    <t>Autobusy LK, s.r.o.</t>
  </si>
  <si>
    <t>Rekonstrukce Skálova 72, Turnov</t>
  </si>
  <si>
    <t>Revitalizace dolního centra Liberce – Etapa č. II</t>
  </si>
  <si>
    <t>Rezerva OISNM v kapitole 920 14 - Kapitálové výdaje</t>
  </si>
  <si>
    <t>Majetkový vstup LK do MMN Jilemnice a.s.</t>
  </si>
  <si>
    <t>ZZS LK - PD výjezdová základny Turnov</t>
  </si>
  <si>
    <t>DSA - zajištění speciálních záchranných prací - provoz vrtulníku LZS</t>
  </si>
  <si>
    <t>MČRT - opravy a údržba  věšadlového mostu Bystrá nad Jizerou</t>
  </si>
  <si>
    <t xml:space="preserve">Česko-polská Hřebenovka </t>
  </si>
  <si>
    <t>Za společným dědictvím na kole i pěšky - spolufinancování LK</t>
  </si>
  <si>
    <t>SML - Česko-německé vztahy očima dítěte - spolufinancování LK</t>
  </si>
  <si>
    <t>MČRT Restaurování historických artefaktů - spolufinancování LK</t>
  </si>
  <si>
    <t>MČRT Restaurování historických artefaktů - předfinancování LK - NFV</t>
  </si>
  <si>
    <t xml:space="preserve">Podpora českých divadel - neinvestice </t>
  </si>
  <si>
    <t>Podpora českých divadel - investice</t>
  </si>
  <si>
    <t>Marketingové aktivity Sdružení pro rozvoj CR LK</t>
  </si>
  <si>
    <t>Oprava Palackého stezky</t>
  </si>
  <si>
    <t xml:space="preserve">Mezinárodní hudební festival Lípa Musica </t>
  </si>
  <si>
    <t>Hudební festival Dvořákův Turnov a Sychrov</t>
  </si>
  <si>
    <t>Křehká krása Jablonec nad Nisou</t>
  </si>
  <si>
    <t>Nisa film festival</t>
  </si>
  <si>
    <t>Dixieland v Křižanech</t>
  </si>
  <si>
    <t>Festival Všudybud</t>
  </si>
  <si>
    <t>Letní jazzová dílna K.Velebného</t>
  </si>
  <si>
    <t>Mezinárodní trienále skla a bižuterie</t>
  </si>
  <si>
    <t>Benátská! První festivalová s.r.o.</t>
  </si>
  <si>
    <t>Bohemia JazzFest</t>
  </si>
  <si>
    <t>Valdštejnské slavnosti</t>
  </si>
  <si>
    <t>Taneční a pohybové studio Magdaléna - Tanec, tanec</t>
  </si>
  <si>
    <t>Krakonošův divadelní podzim</t>
  </si>
  <si>
    <t>Mateřinka</t>
  </si>
  <si>
    <t xml:space="preserve">Festival dětského čtenářství </t>
  </si>
  <si>
    <t>Majáles Liberec</t>
  </si>
  <si>
    <t>LétoFest Liberec</t>
  </si>
  <si>
    <t>ANIFILM - mezinárodní festival animovaných filmů Liberec</t>
  </si>
  <si>
    <t>Veletrh Euroregiontour Jablonec nad Nisou</t>
  </si>
  <si>
    <t>Bitva u Liberce 1757</t>
  </si>
  <si>
    <t>Benátská!</t>
  </si>
  <si>
    <t xml:space="preserve">Valdštejnské slavnosti  </t>
  </si>
  <si>
    <t>Město Železný Brod - Skleněné městečko</t>
  </si>
  <si>
    <t>Marketingová podpora - Filmová kancelář  a podpora filmových produkcí</t>
  </si>
  <si>
    <t>Fresh FOOD FESTIVAL</t>
  </si>
  <si>
    <t xml:space="preserve">Zajišťování akcí v oblasti zemědělství a potravinářství </t>
  </si>
  <si>
    <t>Podpora činnosti - Nábytková banka Libereckého kraje</t>
  </si>
  <si>
    <t>finanční dary jako ocenění v soutěži "Zlatá popelnice" měst a obcí  Libereckého kraje v odvětví třídění odpadů</t>
  </si>
  <si>
    <t>Systematické naplňování Koncepce EVVO LK 2021-2030 prostřednictvím individuálních dotací územním koordinátorům EVVO</t>
  </si>
  <si>
    <t>Plán ochrany proti suchu v Libereckém kraji</t>
  </si>
  <si>
    <t>Protipovodňová opatření na Lužické Nise - EIA</t>
  </si>
  <si>
    <t>Zvýšení majetkového podílu LK ve společnosti Ekocentrum Oldřichov v Hájích, z.ú.</t>
  </si>
  <si>
    <t>Implementace akčního plánu adaptace na změnu klimatu v podmínkách LK</t>
  </si>
  <si>
    <t>Spolufin. opatření k řešení dopadů rozšíření těžby Turów</t>
  </si>
  <si>
    <t>Kofinancování výstavby a obnovy VHI - Vítkovice, Velký Valtinov, Okna, Mrklov</t>
  </si>
  <si>
    <t xml:space="preserve">Individuální dotace pro Vrchovany a Hodkovice </t>
  </si>
  <si>
    <t>ostatní jmenovité projekty resortu</t>
  </si>
  <si>
    <t xml:space="preserve">Naplňování krajského akčního plánu rozvoje vzdělávání Libereckého kraje II (NAKAP LK II) - spolufinancování LK </t>
  </si>
  <si>
    <t xml:space="preserve">Strategické plánování rozvoje vzdělávací soustavy LK II - spolufinancování LK </t>
  </si>
  <si>
    <t>Strategické plánování rozvoje vzdělávací soustavy LK - spolufinancování LK</t>
  </si>
  <si>
    <t>Investiční rozvoj ZOO Liberec - zdroje</t>
  </si>
  <si>
    <t xml:space="preserve">SVR návrh 2022 </t>
  </si>
  <si>
    <t>Sumární přehled schváleného rozpočtu 2021 a Střednědobého výhledu rozpočtu - limity na rok 2022</t>
  </si>
  <si>
    <t>platby daní, finanční operace a ostatní platby</t>
  </si>
  <si>
    <t>c) odvody odpisů z nemovitého majetku PO kraje (bez ZOO Liberec) = viz pozn. 3)</t>
  </si>
  <si>
    <t>3) výše odvodů odpisů z nemovitého majetku ve správě PO je na rok 2022 navýšena o částku odpisů nových organizací - ZOO, BZ a Školní statek Frýdlant a ponížena o částku odpisů u předaných organizací - DD Vratislavice a DD Františkov pro roky 2023 a následující je výše odvodů z odpisů na úrovni návrhu roku 2022</t>
  </si>
  <si>
    <t>c) odvody odpisů z nemovitého majetku PO kraje (pouze ZOO Liberec) = viz pozn. 3)</t>
  </si>
  <si>
    <t>ř í j e n     2 0 2 1</t>
  </si>
  <si>
    <t>Památky UNESCO - podpora nehmotného dědictví</t>
  </si>
  <si>
    <t>Podpora investičních záměrů v sociální oblasti</t>
  </si>
  <si>
    <t xml:space="preserve">ZZS LK - Výstavba nové výjezdové základny Liberec - spolufinancování LK </t>
  </si>
  <si>
    <t>Burza středních škol - doprava žáků</t>
  </si>
  <si>
    <t>2) pro rok 2022 je částka 4 mil. Kč  určena pro překlenutí časového nesouladu mezi příjmy a výdaji pro Školní statek Frýdlant p.o.; ostatní NFV nejsou na úrovni SR rozpočtovány, neboť nejvýznamnější objem prostředků v NFV souvisí s projekty EU, kde je velmi obtížná predikovatelnost "skutečného" obdržení finančních prostředků (posun v harmonogramech projektů a následně proplácení ze strany platebních orgánů) - kraj má v tomto směru ošetřen nejzazší termín úhrady</t>
  </si>
  <si>
    <t>Školní statek Frýdlant, p.o. - NFV návratná fin. výpomoc pro rok 2022</t>
  </si>
  <si>
    <t>Intervence v rizikových školních kolektivech</t>
  </si>
  <si>
    <t>Rozdíl SVR 2022 a SR 2021</t>
  </si>
  <si>
    <t xml:space="preserve"> % změna SVR 2022 na SR 2021</t>
  </si>
  <si>
    <t>v tom: provozní příspěvek ZOO Liberec p.o.</t>
  </si>
  <si>
    <t>Projekční příprava na rekonstrukce silnic II. a III. Třídy</t>
  </si>
  <si>
    <t>Předpokládané mimořádné účelové příspěvky pro PO resortu kultury</t>
  </si>
  <si>
    <t>Ostatní jmenovité projekty resortu</t>
  </si>
  <si>
    <t>Mimořádné účelové příspěvky PO resortu sociálních věcí</t>
  </si>
  <si>
    <t>Provoz parkovacího domu</t>
  </si>
  <si>
    <t>propagace, prezentace a zahraniční spolupráce</t>
  </si>
  <si>
    <t>Ostatní výdaje resortu</t>
  </si>
  <si>
    <t>Výdaje vyplývající ze smluvních a obdobných závazků</t>
  </si>
  <si>
    <t>Výdaje na udržitelnost projektů EU</t>
  </si>
  <si>
    <t xml:space="preserve">Spolufinancování kapacit sociálních služeb - objednavatel LK </t>
  </si>
  <si>
    <t>Psychologické a lékařské posudky pro náhradní rodinnou péči</t>
  </si>
  <si>
    <t>Povinné výdaje s vazbou na právní předpis v resortu sociálních věcí</t>
  </si>
  <si>
    <t>Silniční doprava a hospodářství - věcná břemena, posudky</t>
  </si>
  <si>
    <t>Udržitelnost projektů EU</t>
  </si>
  <si>
    <t>Významné aleje LK -1. etapa</t>
  </si>
  <si>
    <t>Výdaje resortu ŽP vyplývající ze smluvních a obdobných závazků</t>
  </si>
  <si>
    <t>Rozvoj zemědělství, podpora regionálních potravin - Výrobek roku LK, Krajské dožínky</t>
  </si>
  <si>
    <t xml:space="preserve">Naplňování Akčního plánu adaptace na změnu klimatu v podmínkách LK </t>
  </si>
  <si>
    <t>Geoportál Libereckého kraje, Povodňový portál Libereckého kraje, Atlas Libereckého kraje</t>
  </si>
  <si>
    <t>Environmentální výchova, vzdělávání a osvěta, včetně publikační činnosti, správy portálu a realizace akcí z Kalendáře akcí resortu</t>
  </si>
  <si>
    <t>Záchranné programy, management ochrany přírody, včetně zajištění udržitelnosti projektů OPŽP, (Natura 2000, přírodní rezervace, přírodní parky, přírodní památky), stráž ochrany přírody, plány péče o přírodu, publikační činnost</t>
  </si>
  <si>
    <t xml:space="preserve">Zpracování vyhodnocení plnění Plánu odpadového hospodářství LK </t>
  </si>
  <si>
    <t>Výstupy dle nového Plánu odpadového hospodářství</t>
  </si>
  <si>
    <t>Zpracování posudků v ochraně ovzduší, metodická činnost</t>
  </si>
  <si>
    <t>Zpracování posudků při posuzování vlivu na ŽP a posudků v rámci prevence závažných havárií, veřejné projednávání a zveřejňování, osvětová činnost</t>
  </si>
  <si>
    <t>Oodborné posudky a metodická činnost v oblasti hospodaření s odpady</t>
  </si>
  <si>
    <t>Odborné posudky, činnost a školení povodňového a vodoprávního orgánu, činnosti zaměřené na ochranu před suchem</t>
  </si>
  <si>
    <t>Odborné posudky,právní a poradenské služby v ochraně přírody</t>
  </si>
  <si>
    <t>Metodická pomoc obcím - zvyšování podílu tříděného odpadu</t>
  </si>
  <si>
    <t>Finanční rezerva na vrácení záloh na poplatky za znečišťování ovzduší</t>
  </si>
  <si>
    <t>Náhrady škod</t>
  </si>
  <si>
    <t>Zdravotní politika kraje</t>
  </si>
  <si>
    <t>Správní činnosti, znalecké komise a ostatní činnosti</t>
  </si>
  <si>
    <t>Udržitelnost projektů spolufnancovaných z prostředků EU</t>
  </si>
  <si>
    <t>Výdaje odboru vyplývající ze smluvních a obdobných závazků</t>
  </si>
  <si>
    <t>Nákupy PC a Notebooků</t>
  </si>
  <si>
    <t>Nákupy HW</t>
  </si>
  <si>
    <t>Správa a pořízení SW</t>
  </si>
  <si>
    <t xml:space="preserve">Ostatní SW služby </t>
  </si>
  <si>
    <t>Rozvoj aplikací</t>
  </si>
  <si>
    <t>Opravy a servisní zásahy</t>
  </si>
  <si>
    <t>Ostatní výdaje</t>
  </si>
  <si>
    <t>Běžné provozní výdaje Evropského domu a budov E a D - energie</t>
  </si>
  <si>
    <t>Běžné provozní výdaje Evropského domu a budovy D - služby, opravy a drobný majektek a ostatní výdaje</t>
  </si>
  <si>
    <t xml:space="preserve">Dopravní obslužnost autobusová </t>
  </si>
  <si>
    <t xml:space="preserve">Dopravní obslužnost drážní - vlaky </t>
  </si>
  <si>
    <t>Dopravní obslužnost drážní + tramvaj</t>
  </si>
  <si>
    <t>Dopravní obslužnost autobusová + drážní "protarifovací ztráta"</t>
  </si>
  <si>
    <t>Krajský BESIP</t>
  </si>
  <si>
    <t>Odbavovací systém IDOL - provoz systému</t>
  </si>
  <si>
    <t>Nákup ostatních služeb - IDOL</t>
  </si>
  <si>
    <t>ostatní jemnovité projekty rezortu</t>
  </si>
  <si>
    <t>transfery resortu školství, mládeže, TV a sportu</t>
  </si>
  <si>
    <t>Modernizace infrastruktury KÚ LK</t>
  </si>
  <si>
    <t>Finanční rezerva kraje dle zásad na úrovni 1% z daň. příjmů</t>
  </si>
  <si>
    <t>Rezerva na řešení výkonnosti krajských PO</t>
  </si>
  <si>
    <t>Rezervy na řešení věcných, fin. a org. opatření KÚ LK</t>
  </si>
  <si>
    <t>Rezervy na řešení věcných, fin. a org. opatření orgánů kraje</t>
  </si>
  <si>
    <t>Odbavovací zařízení MHD Jablonec nad Nisou - DSOJ</t>
  </si>
  <si>
    <t>Odbavovací zařízení MHD Česká Lípa - Město Česká Lípa</t>
  </si>
  <si>
    <t>Odbavovací zařízení MHD Liberec - Statutární město Liberec</t>
  </si>
  <si>
    <t>Vyrovnávací platba KORID LK, spol. s r.o.</t>
  </si>
  <si>
    <t>Podpora dětských dopavních hřišť v LK</t>
  </si>
  <si>
    <t>Podpora individuálních projektů zaměřených na sociální politiku LK</t>
  </si>
  <si>
    <t>Ostatní jmenovité projekty resortu v příslušném roce</t>
  </si>
  <si>
    <t>Jmenovité akce resortu v příslušném roce</t>
  </si>
  <si>
    <t>Modernizace Krajské nemocnice Liberec - Etapa č. 1</t>
  </si>
  <si>
    <t>Pásková mechanika</t>
  </si>
  <si>
    <t>Aktualizace Plánu odpadového hospodářství LK</t>
  </si>
  <si>
    <t>ostatní jmenovité projekty resortu - spolufinancování LK</t>
  </si>
  <si>
    <t xml:space="preserve">Strategické plánování rozvoje vzdělávací soustavy LK - předfinancování LK </t>
  </si>
  <si>
    <t>Rezerva - povinná rezerva dle zákona č. 254/2001 Sb., o vodách</t>
  </si>
  <si>
    <t>Spolupráce Ukrajina - stáž dětí a mládeže</t>
  </si>
  <si>
    <t>Spolufinancování sociálních služeb z prostředků LK</t>
  </si>
  <si>
    <t>Centrální depozitář - koupě pozemků v Českém Dubu</t>
  </si>
  <si>
    <t>Cyklostezka podél I/13 v obci Bílý Kostel n./N. (85% ze SFDI)</t>
  </si>
  <si>
    <t>Výkupy pozemků</t>
  </si>
  <si>
    <t>Rekonstrukce a opravy havarijních úseků silnic - nerozepsaná rezerva</t>
  </si>
  <si>
    <t>Příspěvek na činnost - Agrární, poradenské a informační centrum LK  - APIC</t>
  </si>
  <si>
    <t>Finanční dary jako ocenění v soutěži Výrobek Libereckého kraje v odvětví potravinářství a zemědělství</t>
  </si>
  <si>
    <t>Dlouhodobě podporované projekty -  tisk časopisu "Krkonoše-Jizerské hory"- (Správa KRNAP)</t>
  </si>
  <si>
    <t>Specializační studium pro školní koordinátory EVVO</t>
  </si>
  <si>
    <t>Obnova a údržba alejí na Novoborsku</t>
  </si>
  <si>
    <r>
      <t xml:space="preserve">1) daňové příjmy kraje na rok 2022 jsou </t>
    </r>
    <r>
      <rPr>
        <b/>
        <sz val="8"/>
        <rFont val="Arial"/>
        <family val="2"/>
        <charset val="238"/>
      </rPr>
      <t>navýšeny o 12,1 %</t>
    </r>
    <r>
      <rPr>
        <sz val="8"/>
        <rFont val="Arial"/>
        <family val="2"/>
        <charset val="238"/>
      </rPr>
      <t xml:space="preserve"> s ohledem na úpravu RUD od 1.1.2021 v návaznosti na zrušení superhrubé mzdy a skutečného plnění daň. příjmů kraje za 08/2021. Dále jsou navýšeny daň. příjmy kraje v </t>
    </r>
    <r>
      <rPr>
        <b/>
        <sz val="8"/>
        <rFont val="Arial"/>
        <family val="2"/>
        <charset val="238"/>
      </rPr>
      <t>roce 2023</t>
    </r>
    <r>
      <rPr>
        <sz val="8"/>
        <rFont val="Arial"/>
        <family val="2"/>
        <charset val="238"/>
      </rPr>
      <t xml:space="preserve"> z důvodu předpokládané pokračující konjunktury a inflačních vlivů české ekonomiky, kdy očekáváme </t>
    </r>
    <r>
      <rPr>
        <b/>
        <sz val="8"/>
        <rFont val="Arial"/>
        <family val="2"/>
        <charset val="238"/>
      </rPr>
      <t>nárůst daňových příjmů o 8,5 %</t>
    </r>
    <r>
      <rPr>
        <sz val="8"/>
        <rFont val="Arial"/>
        <family val="2"/>
        <charset val="238"/>
      </rPr>
      <t xml:space="preserve"> oproti roku 2022; pro roky 2024 a následující je očekáván průměrný roční růst o</t>
    </r>
  </si>
  <si>
    <t xml:space="preserve">          motivační rezerva pro PO resortu Kultury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</si>
</sst>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K_č_-;\-* #,##0.00\ _K_č_-;_-* \-??\ _K_č_-;_-@_-"/>
    <numFmt numFmtId="165" formatCode="0.000"/>
    <numFmt numFmtId="166" formatCode="#,##0.00_ ;[Red]\-#,##0.00\ "/>
    <numFmt numFmtId="167" formatCode="#,##0.0000"/>
    <numFmt numFmtId="168" formatCode="#,##0.00000_ ;[Red]\-#,##0.00000\ "/>
    <numFmt numFmtId="169" formatCode="#,##0.00000"/>
    <numFmt numFmtId="170" formatCode="0.0%"/>
  </numFmts>
  <fonts count="6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sz val="8"/>
      <color indexed="12"/>
      <name val="Arial CE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imes New Roman"/>
      <family val="1"/>
      <charset val="238"/>
    </font>
    <font>
      <b/>
      <sz val="36"/>
      <name val="Arial"/>
      <family val="2"/>
      <charset val="238"/>
    </font>
    <font>
      <b/>
      <sz val="20"/>
      <name val="Times New Roman"/>
      <family val="1"/>
      <charset val="238"/>
    </font>
    <font>
      <b/>
      <sz val="2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  <charset val="238"/>
    </font>
    <font>
      <b/>
      <sz val="8"/>
      <color indexed="14"/>
      <name val="Arial"/>
      <family val="2"/>
      <charset val="238"/>
    </font>
    <font>
      <b/>
      <sz val="8"/>
      <color indexed="10"/>
      <name val="Arial"/>
      <family val="2"/>
    </font>
    <font>
      <sz val="8"/>
      <color indexed="14"/>
      <name val="Arial"/>
      <family val="2"/>
      <charset val="238"/>
    </font>
    <font>
      <sz val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Times New Roman"/>
      <family val="1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FF"/>
      <name val="Arial"/>
      <family val="2"/>
      <charset val="238"/>
    </font>
    <font>
      <b/>
      <sz val="8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name val="Arial"/>
      <family val="2"/>
      <charset val="238"/>
    </font>
    <font>
      <sz val="8"/>
      <color rgb="FF0000CC"/>
      <name val="Arial"/>
      <family val="2"/>
      <charset val="238"/>
    </font>
    <font>
      <sz val="8"/>
      <color rgb="FF008000"/>
      <name val="Arial"/>
      <family val="2"/>
      <charset val="238"/>
    </font>
    <font>
      <sz val="14"/>
      <color rgb="FF363636"/>
      <name val="Segoe UI Light"/>
      <family val="2"/>
      <charset val="238"/>
    </font>
    <font>
      <sz val="8"/>
      <color theme="1" tint="0.34998626667073579"/>
      <name val="Arial"/>
      <family val="2"/>
      <charset val="238"/>
    </font>
    <font>
      <sz val="10"/>
      <color theme="1" tint="0.34998626667073579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0"/>
        <bgColor indexed="5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31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66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26"/>
      </patternFill>
    </fill>
    <fill>
      <patternFill patternType="solid">
        <fgColor rgb="FFCCFFCC"/>
        <bgColor indexed="27"/>
      </patternFill>
    </fill>
  </fills>
  <borders count="17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6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1" applyNumberFormat="0" applyFill="0" applyAlignment="0" applyProtection="0"/>
    <xf numFmtId="164" fontId="40" fillId="0" borderId="0" applyFill="0" applyBorder="0" applyAlignment="0" applyProtection="0"/>
    <xf numFmtId="164" fontId="40" fillId="0" borderId="0" applyFill="0" applyBorder="0" applyAlignment="0" applyProtection="0"/>
    <xf numFmtId="0" fontId="6" fillId="3" borderId="0" applyNumberFormat="0" applyBorder="0" applyAlignment="0" applyProtection="0"/>
    <xf numFmtId="0" fontId="7" fillId="16" borderId="2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40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12" fillId="0" borderId="0"/>
    <xf numFmtId="0" fontId="40" fillId="18" borderId="6" applyNumberFormat="0" applyAlignment="0" applyProtection="0"/>
    <xf numFmtId="0" fontId="14" fillId="0" borderId="7" applyNumberFormat="0" applyFill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7" borderId="8" applyNumberFormat="0" applyAlignment="0" applyProtection="0"/>
    <xf numFmtId="0" fontId="19" fillId="19" borderId="8" applyNumberFormat="0" applyAlignment="0" applyProtection="0"/>
    <xf numFmtId="0" fontId="20" fillId="19" borderId="9" applyNumberFormat="0" applyAlignment="0" applyProtection="0"/>
    <xf numFmtId="0" fontId="18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ill="0" applyBorder="0" applyAlignment="0" applyProtection="0"/>
    <xf numFmtId="0" fontId="2" fillId="0" borderId="0"/>
    <xf numFmtId="0" fontId="2" fillId="0" borderId="0"/>
    <xf numFmtId="164" fontId="2" fillId="0" borderId="0" applyFill="0" applyBorder="0" applyAlignment="0" applyProtection="0"/>
    <xf numFmtId="0" fontId="2" fillId="18" borderId="6" applyNumberFormat="0" applyAlignment="0" applyProtection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892">
    <xf numFmtId="0" fontId="0" fillId="0" borderId="0" xfId="0"/>
    <xf numFmtId="49" fontId="0" fillId="0" borderId="0" xfId="0" applyNumberFormat="1"/>
    <xf numFmtId="0" fontId="21" fillId="0" borderId="0" xfId="0" applyFont="1" applyAlignment="1">
      <alignment horizontal="center"/>
    </xf>
    <xf numFmtId="0" fontId="23" fillId="0" borderId="0" xfId="0" applyFont="1" applyAlignment="1"/>
    <xf numFmtId="0" fontId="22" fillId="0" borderId="0" xfId="0" applyFont="1" applyAlignment="1">
      <alignment horizontal="center"/>
    </xf>
    <xf numFmtId="49" fontId="0" fillId="0" borderId="0" xfId="0" applyNumberFormat="1" applyFill="1"/>
    <xf numFmtId="0" fontId="0" fillId="0" borderId="0" xfId="0" applyFill="1"/>
    <xf numFmtId="0" fontId="21" fillId="0" borderId="0" xfId="0" applyFont="1" applyFill="1" applyAlignment="1">
      <alignment horizontal="center"/>
    </xf>
    <xf numFmtId="0" fontId="23" fillId="0" borderId="0" xfId="0" applyFont="1" applyFill="1" applyAlignment="1"/>
    <xf numFmtId="0" fontId="24" fillId="0" borderId="0" xfId="33" applyFont="1" applyFill="1" applyAlignment="1">
      <alignment horizontal="right" vertical="center" wrapText="1"/>
    </xf>
    <xf numFmtId="49" fontId="24" fillId="0" borderId="10" xfId="0" applyNumberFormat="1" applyFont="1" applyBorder="1" applyAlignment="1">
      <alignment vertical="center"/>
    </xf>
    <xf numFmtId="49" fontId="24" fillId="0" borderId="12" xfId="0" applyNumberFormat="1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1" fillId="0" borderId="13" xfId="0" applyFont="1" applyBorder="1" applyAlignment="1">
      <alignment horizontal="center" vertical="center"/>
    </xf>
    <xf numFmtId="49" fontId="24" fillId="0" borderId="15" xfId="0" applyNumberFormat="1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1" fillId="0" borderId="16" xfId="0" applyFont="1" applyBorder="1" applyAlignment="1">
      <alignment horizontal="center" vertical="center"/>
    </xf>
    <xf numFmtId="4" fontId="24" fillId="0" borderId="17" xfId="0" applyNumberFormat="1" applyFont="1" applyBorder="1" applyAlignment="1">
      <alignment vertical="center"/>
    </xf>
    <xf numFmtId="49" fontId="24" fillId="0" borderId="19" xfId="0" applyNumberFormat="1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1" fillId="0" borderId="20" xfId="0" applyFont="1" applyBorder="1" applyAlignment="1">
      <alignment horizontal="center" vertical="center"/>
    </xf>
    <xf numFmtId="4" fontId="24" fillId="0" borderId="21" xfId="0" applyNumberFormat="1" applyFont="1" applyBorder="1" applyAlignment="1">
      <alignment vertical="center"/>
    </xf>
    <xf numFmtId="49" fontId="24" fillId="24" borderId="10" xfId="0" applyNumberFormat="1" applyFont="1" applyFill="1" applyBorder="1" applyAlignment="1">
      <alignment vertical="center"/>
    </xf>
    <xf numFmtId="0" fontId="24" fillId="24" borderId="11" xfId="0" applyFont="1" applyFill="1" applyBorder="1" applyAlignment="1">
      <alignment vertical="center"/>
    </xf>
    <xf numFmtId="0" fontId="21" fillId="24" borderId="11" xfId="0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/>
    <xf numFmtId="0" fontId="21" fillId="0" borderId="0" xfId="0" applyFont="1" applyAlignment="1">
      <alignment vertical="center" wrapText="1"/>
    </xf>
    <xf numFmtId="0" fontId="24" fillId="4" borderId="24" xfId="0" applyFont="1" applyFill="1" applyBorder="1" applyAlignment="1">
      <alignment vertical="center"/>
    </xf>
    <xf numFmtId="0" fontId="24" fillId="4" borderId="24" xfId="0" applyFont="1" applyFill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4" fontId="25" fillId="0" borderId="17" xfId="0" applyNumberFormat="1" applyFont="1" applyBorder="1" applyAlignment="1">
      <alignment vertical="center"/>
    </xf>
    <xf numFmtId="0" fontId="24" fillId="0" borderId="24" xfId="0" applyFont="1" applyBorder="1" applyAlignment="1">
      <alignment horizontal="center" vertical="center"/>
    </xf>
    <xf numFmtId="4" fontId="24" fillId="4" borderId="17" xfId="0" applyNumberFormat="1" applyFont="1" applyFill="1" applyBorder="1" applyAlignment="1">
      <alignment vertical="center"/>
    </xf>
    <xf numFmtId="0" fontId="25" fillId="0" borderId="0" xfId="0" applyFont="1" applyFill="1" applyBorder="1" applyAlignment="1"/>
    <xf numFmtId="0" fontId="25" fillId="0" borderId="0" xfId="0" applyFont="1" applyBorder="1" applyAlignment="1"/>
    <xf numFmtId="4" fontId="25" fillId="0" borderId="0" xfId="0" applyNumberFormat="1" applyFont="1" applyBorder="1"/>
    <xf numFmtId="0" fontId="0" fillId="0" borderId="0" xfId="0" applyFont="1" applyAlignment="1">
      <alignment vertical="center" wrapText="1"/>
    </xf>
    <xf numFmtId="0" fontId="0" fillId="0" borderId="0" xfId="0" applyFont="1"/>
    <xf numFmtId="0" fontId="23" fillId="0" borderId="0" xfId="0" applyFont="1" applyFill="1"/>
    <xf numFmtId="0" fontId="0" fillId="0" borderId="0" xfId="0" applyFont="1" applyFill="1"/>
    <xf numFmtId="0" fontId="26" fillId="0" borderId="0" xfId="0" applyFont="1" applyAlignment="1">
      <alignment vertical="center" wrapText="1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4" fontId="24" fillId="0" borderId="14" xfId="0" applyNumberFormat="1" applyFont="1" applyBorder="1" applyAlignment="1">
      <alignment horizontal="right" vertical="center" wrapText="1"/>
    </xf>
    <xf numFmtId="4" fontId="24" fillId="19" borderId="17" xfId="0" applyNumberFormat="1" applyFont="1" applyFill="1" applyBorder="1" applyAlignment="1">
      <alignment horizontal="right" vertical="center" wrapText="1"/>
    </xf>
    <xf numFmtId="4" fontId="25" fillId="0" borderId="17" xfId="0" applyNumberFormat="1" applyFont="1" applyBorder="1" applyAlignment="1">
      <alignment horizontal="right" vertical="center" wrapText="1"/>
    </xf>
    <xf numFmtId="4" fontId="25" fillId="0" borderId="26" xfId="0" applyNumberFormat="1" applyFont="1" applyBorder="1" applyAlignment="1">
      <alignment horizontal="right" vertical="center" wrapText="1"/>
    </xf>
    <xf numFmtId="4" fontId="25" fillId="0" borderId="17" xfId="0" applyNumberFormat="1" applyFont="1" applyFill="1" applyBorder="1" applyAlignment="1">
      <alignment horizontal="right" vertical="center" wrapText="1"/>
    </xf>
    <xf numFmtId="4" fontId="24" fillId="0" borderId="17" xfId="0" applyNumberFormat="1" applyFont="1" applyBorder="1" applyAlignment="1">
      <alignment horizontal="right" vertical="center" wrapText="1"/>
    </xf>
    <xf numFmtId="4" fontId="24" fillId="0" borderId="22" xfId="0" applyNumberFormat="1" applyFont="1" applyBorder="1" applyAlignment="1">
      <alignment horizontal="right" vertical="center" wrapText="1"/>
    </xf>
    <xf numFmtId="4" fontId="24" fillId="0" borderId="27" xfId="0" applyNumberFormat="1" applyFont="1" applyBorder="1" applyAlignment="1">
      <alignment horizontal="right" vertical="center" wrapText="1"/>
    </xf>
    <xf numFmtId="4" fontId="24" fillId="19" borderId="22" xfId="0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5" fillId="0" borderId="0" xfId="33" applyFont="1" applyAlignment="1">
      <alignment horizontal="center"/>
    </xf>
    <xf numFmtId="49" fontId="24" fillId="0" borderId="0" xfId="33" applyNumberFormat="1" applyFont="1" applyAlignment="1">
      <alignment horizontal="center"/>
    </xf>
    <xf numFmtId="0" fontId="25" fillId="0" borderId="0" xfId="33" applyFont="1"/>
    <xf numFmtId="0" fontId="25" fillId="0" borderId="0" xfId="33" applyFont="1" applyFill="1" applyAlignment="1">
      <alignment vertical="center" wrapText="1"/>
    </xf>
    <xf numFmtId="4" fontId="25" fillId="0" borderId="0" xfId="33" applyNumberFormat="1" applyFont="1" applyAlignment="1">
      <alignment vertical="center" wrapText="1"/>
    </xf>
    <xf numFmtId="165" fontId="25" fillId="0" borderId="0" xfId="33" applyNumberFormat="1" applyFont="1" applyFill="1" applyAlignment="1">
      <alignment vertical="center" wrapText="1"/>
    </xf>
    <xf numFmtId="165" fontId="24" fillId="0" borderId="0" xfId="33" applyNumberFormat="1" applyFont="1" applyFill="1" applyBorder="1" applyAlignment="1">
      <alignment vertical="center" wrapText="1"/>
    </xf>
    <xf numFmtId="0" fontId="24" fillId="0" borderId="0" xfId="33" applyFont="1" applyBorder="1" applyAlignment="1">
      <alignment horizontal="center"/>
    </xf>
    <xf numFmtId="49" fontId="24" fillId="0" borderId="0" xfId="33" applyNumberFormat="1" applyFont="1" applyBorder="1" applyAlignment="1">
      <alignment horizontal="center"/>
    </xf>
    <xf numFmtId="0" fontId="24" fillId="0" borderId="0" xfId="33" applyFont="1" applyBorder="1" applyAlignment="1"/>
    <xf numFmtId="0" fontId="24" fillId="0" borderId="0" xfId="33" applyFont="1" applyFill="1" applyBorder="1" applyAlignment="1">
      <alignment vertical="center" wrapText="1"/>
    </xf>
    <xf numFmtId="4" fontId="24" fillId="0" borderId="0" xfId="33" applyNumberFormat="1" applyFont="1" applyBorder="1" applyAlignment="1">
      <alignment vertical="center" wrapText="1"/>
    </xf>
    <xf numFmtId="0" fontId="25" fillId="0" borderId="0" xfId="33" applyFont="1" applyFill="1" applyAlignment="1">
      <alignment horizontal="center"/>
    </xf>
    <xf numFmtId="49" fontId="24" fillId="0" borderId="0" xfId="33" applyNumberFormat="1" applyFont="1" applyFill="1" applyBorder="1" applyAlignment="1">
      <alignment horizontal="center"/>
    </xf>
    <xf numFmtId="0" fontId="23" fillId="0" borderId="0" xfId="33" applyFont="1" applyFill="1" applyBorder="1" applyAlignment="1">
      <alignment horizontal="left"/>
    </xf>
    <xf numFmtId="4" fontId="24" fillId="0" borderId="0" xfId="33" applyNumberFormat="1" applyFont="1" applyFill="1" applyBorder="1" applyAlignment="1">
      <alignment vertical="center" wrapText="1"/>
    </xf>
    <xf numFmtId="0" fontId="25" fillId="0" borderId="0" xfId="33" applyFont="1" applyFill="1"/>
    <xf numFmtId="0" fontId="24" fillId="0" borderId="0" xfId="33" applyFont="1" applyAlignment="1">
      <alignment horizontal="center"/>
    </xf>
    <xf numFmtId="0" fontId="24" fillId="0" borderId="0" xfId="33" applyFont="1" applyFill="1" applyAlignment="1">
      <alignment horizontal="center" vertical="center" wrapText="1"/>
    </xf>
    <xf numFmtId="4" fontId="24" fillId="0" borderId="0" xfId="33" applyNumberFormat="1" applyFont="1" applyAlignment="1">
      <alignment horizontal="center" vertical="center" wrapText="1"/>
    </xf>
    <xf numFmtId="165" fontId="24" fillId="0" borderId="0" xfId="33" applyNumberFormat="1" applyFont="1" applyFill="1" applyAlignment="1">
      <alignment horizontal="center" vertical="center" wrapText="1"/>
    </xf>
    <xf numFmtId="0" fontId="25" fillId="0" borderId="0" xfId="33" applyFont="1" applyAlignment="1">
      <alignment vertical="center" wrapText="1"/>
    </xf>
    <xf numFmtId="165" fontId="24" fillId="0" borderId="28" xfId="33" applyNumberFormat="1" applyFont="1" applyFill="1" applyBorder="1" applyAlignment="1">
      <alignment horizontal="center" vertical="center" wrapText="1"/>
    </xf>
    <xf numFmtId="165" fontId="24" fillId="24" borderId="29" xfId="33" applyNumberFormat="1" applyFont="1" applyFill="1" applyBorder="1" applyAlignment="1">
      <alignment vertical="center" wrapText="1"/>
    </xf>
    <xf numFmtId="165" fontId="24" fillId="4" borderId="30" xfId="33" applyNumberFormat="1" applyFont="1" applyFill="1" applyBorder="1" applyAlignment="1">
      <alignment vertical="center" wrapText="1"/>
    </xf>
    <xf numFmtId="165" fontId="24" fillId="0" borderId="31" xfId="33" applyNumberFormat="1" applyFont="1" applyFill="1" applyBorder="1" applyAlignment="1">
      <alignment vertical="center" wrapText="1"/>
    </xf>
    <xf numFmtId="165" fontId="24" fillId="0" borderId="31" xfId="34" applyNumberFormat="1" applyFont="1" applyFill="1" applyBorder="1" applyAlignment="1">
      <alignment vertical="center" wrapText="1"/>
    </xf>
    <xf numFmtId="0" fontId="40" fillId="0" borderId="0" xfId="33"/>
    <xf numFmtId="165" fontId="24" fillId="4" borderId="31" xfId="34" applyNumberFormat="1" applyFont="1" applyFill="1" applyBorder="1" applyAlignment="1">
      <alignment vertical="center" wrapText="1"/>
    </xf>
    <xf numFmtId="165" fontId="24" fillId="0" borderId="33" xfId="33" applyNumberFormat="1" applyFont="1" applyFill="1" applyBorder="1" applyAlignment="1">
      <alignment vertical="center" wrapText="1"/>
    </xf>
    <xf numFmtId="165" fontId="24" fillId="0" borderId="33" xfId="34" applyNumberFormat="1" applyFont="1" applyFill="1" applyBorder="1" applyAlignment="1">
      <alignment vertical="center" wrapText="1"/>
    </xf>
    <xf numFmtId="0" fontId="40" fillId="0" borderId="0" xfId="33" applyFill="1"/>
    <xf numFmtId="0" fontId="40" fillId="0" borderId="0" xfId="33" applyAlignment="1">
      <alignment horizontal="left" vertical="center" wrapText="1"/>
    </xf>
    <xf numFmtId="165" fontId="24" fillId="4" borderId="31" xfId="33" applyNumberFormat="1" applyFont="1" applyFill="1" applyBorder="1" applyAlignment="1">
      <alignment vertical="center" wrapText="1"/>
    </xf>
    <xf numFmtId="0" fontId="40" fillId="0" borderId="0" xfId="33" applyAlignment="1">
      <alignment vertical="center" wrapText="1"/>
    </xf>
    <xf numFmtId="0" fontId="31" fillId="0" borderId="0" xfId="33" applyFont="1" applyAlignment="1">
      <alignment horizontal="left" vertical="center" wrapText="1"/>
    </xf>
    <xf numFmtId="165" fontId="30" fillId="0" borderId="31" xfId="34" applyNumberFormat="1" applyFont="1" applyFill="1" applyBorder="1" applyAlignment="1">
      <alignment horizontal="right" vertical="center" wrapText="1"/>
    </xf>
    <xf numFmtId="165" fontId="30" fillId="0" borderId="31" xfId="33" applyNumberFormat="1" applyFont="1" applyFill="1" applyBorder="1" applyAlignment="1">
      <alignment horizontal="right" vertical="center" wrapText="1"/>
    </xf>
    <xf numFmtId="165" fontId="24" fillId="4" borderId="33" xfId="34" applyNumberFormat="1" applyFont="1" applyFill="1" applyBorder="1" applyAlignment="1">
      <alignment vertical="center" wrapText="1"/>
    </xf>
    <xf numFmtId="165" fontId="24" fillId="4" borderId="30" xfId="34" applyNumberFormat="1" applyFont="1" applyFill="1" applyBorder="1" applyAlignment="1">
      <alignment vertical="center" wrapText="1"/>
    </xf>
    <xf numFmtId="165" fontId="32" fillId="0" borderId="31" xfId="34" applyNumberFormat="1" applyFont="1" applyFill="1" applyBorder="1" applyAlignment="1">
      <alignment vertical="center" wrapText="1"/>
    </xf>
    <xf numFmtId="0" fontId="40" fillId="0" borderId="0" xfId="33" applyFill="1" applyAlignment="1">
      <alignment vertical="center" wrapText="1"/>
    </xf>
    <xf numFmtId="165" fontId="32" fillId="0" borderId="31" xfId="33" applyNumberFormat="1" applyFont="1" applyFill="1" applyBorder="1" applyAlignment="1">
      <alignment vertical="center" wrapText="1"/>
    </xf>
    <xf numFmtId="0" fontId="31" fillId="0" borderId="0" xfId="33" applyFont="1" applyFill="1" applyAlignment="1">
      <alignment vertical="center" wrapText="1"/>
    </xf>
    <xf numFmtId="165" fontId="30" fillId="0" borderId="31" xfId="33" applyNumberFormat="1" applyFont="1" applyFill="1" applyBorder="1" applyAlignment="1">
      <alignment vertical="center" wrapText="1"/>
    </xf>
    <xf numFmtId="0" fontId="31" fillId="0" borderId="0" xfId="33" applyFont="1" applyAlignment="1">
      <alignment vertical="center" wrapText="1"/>
    </xf>
    <xf numFmtId="0" fontId="33" fillId="0" borderId="0" xfId="33" applyFont="1" applyAlignment="1">
      <alignment vertical="center" wrapText="1"/>
    </xf>
    <xf numFmtId="4" fontId="40" fillId="0" borderId="0" xfId="33" applyNumberFormat="1" applyAlignment="1">
      <alignment vertical="center" wrapText="1"/>
    </xf>
    <xf numFmtId="165" fontId="24" fillId="4" borderId="18" xfId="34" applyNumberFormat="1" applyFont="1" applyFill="1" applyBorder="1" applyAlignment="1">
      <alignment vertical="center" wrapText="1"/>
    </xf>
    <xf numFmtId="165" fontId="24" fillId="4" borderId="31" xfId="34" applyNumberFormat="1" applyFont="1" applyFill="1" applyBorder="1" applyAlignment="1">
      <alignment horizontal="right" vertical="center" wrapText="1"/>
    </xf>
    <xf numFmtId="165" fontId="30" fillId="0" borderId="31" xfId="0" applyNumberFormat="1" applyFont="1" applyFill="1" applyBorder="1" applyAlignment="1">
      <alignment vertical="center" wrapText="1"/>
    </xf>
    <xf numFmtId="165" fontId="32" fillId="0" borderId="18" xfId="34" applyNumberFormat="1" applyFont="1" applyFill="1" applyBorder="1" applyAlignment="1">
      <alignment vertical="center" wrapText="1"/>
    </xf>
    <xf numFmtId="165" fontId="24" fillId="24" borderId="23" xfId="33" applyNumberFormat="1" applyFont="1" applyFill="1" applyBorder="1" applyAlignment="1">
      <alignment vertical="center" wrapText="1"/>
    </xf>
    <xf numFmtId="0" fontId="40" fillId="0" borderId="0" xfId="33" applyAlignment="1">
      <alignment horizontal="left"/>
    </xf>
    <xf numFmtId="0" fontId="40" fillId="0" borderId="0" xfId="33" applyAlignment="1">
      <alignment vertical="center"/>
    </xf>
    <xf numFmtId="165" fontId="24" fillId="4" borderId="34" xfId="34" applyNumberFormat="1" applyFont="1" applyFill="1" applyBorder="1" applyAlignment="1">
      <alignment horizontal="right" vertical="center" wrapText="1"/>
    </xf>
    <xf numFmtId="0" fontId="26" fillId="0" borderId="0" xfId="33" applyFont="1"/>
    <xf numFmtId="165" fontId="24" fillId="15" borderId="35" xfId="33" applyNumberFormat="1" applyFont="1" applyFill="1" applyBorder="1" applyAlignment="1">
      <alignment vertical="center" wrapText="1"/>
    </xf>
    <xf numFmtId="4" fontId="25" fillId="0" borderId="0" xfId="33" applyNumberFormat="1" applyFont="1" applyFill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0" xfId="0" applyBorder="1" applyAlignment="1">
      <alignment vertical="center"/>
    </xf>
    <xf numFmtId="0" fontId="21" fillId="24" borderId="11" xfId="0" applyFont="1" applyFill="1" applyBorder="1" applyAlignment="1">
      <alignment vertical="center"/>
    </xf>
    <xf numFmtId="0" fontId="24" fillId="4" borderId="15" xfId="0" applyFont="1" applyFill="1" applyBorder="1" applyAlignment="1">
      <alignment horizontal="center" vertical="center"/>
    </xf>
    <xf numFmtId="0" fontId="25" fillId="0" borderId="12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5" fillId="0" borderId="15" xfId="0" applyFont="1" applyBorder="1" applyAlignment="1">
      <alignment vertical="center" wrapText="1"/>
    </xf>
    <xf numFmtId="0" fontId="34" fillId="0" borderId="0" xfId="0" applyFont="1"/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/>
    <xf numFmtId="0" fontId="39" fillId="0" borderId="0" xfId="0" applyFont="1" applyAlignment="1">
      <alignment horizontal="center"/>
    </xf>
    <xf numFmtId="165" fontId="24" fillId="4" borderId="34" xfId="34" applyNumberFormat="1" applyFont="1" applyFill="1" applyBorder="1" applyAlignment="1">
      <alignment vertical="center" wrapText="1"/>
    </xf>
    <xf numFmtId="0" fontId="25" fillId="0" borderId="40" xfId="34" applyFont="1" applyFill="1" applyBorder="1" applyAlignment="1">
      <alignment horizontal="left" vertical="center" wrapText="1"/>
    </xf>
    <xf numFmtId="0" fontId="25" fillId="0" borderId="40" xfId="34" applyFont="1" applyBorder="1" applyAlignment="1">
      <alignment horizontal="left" vertical="center" wrapText="1"/>
    </xf>
    <xf numFmtId="4" fontId="25" fillId="0" borderId="40" xfId="33" applyNumberFormat="1" applyFont="1" applyFill="1" applyBorder="1" applyAlignment="1">
      <alignment vertical="center" wrapText="1"/>
    </xf>
    <xf numFmtId="4" fontId="24" fillId="27" borderId="40" xfId="33" applyNumberFormat="1" applyFont="1" applyFill="1" applyBorder="1" applyAlignment="1">
      <alignment vertical="center" wrapText="1"/>
    </xf>
    <xf numFmtId="4" fontId="25" fillId="25" borderId="40" xfId="33" applyNumberFormat="1" applyFont="1" applyFill="1" applyBorder="1" applyAlignment="1">
      <alignment vertical="center" wrapText="1"/>
    </xf>
    <xf numFmtId="0" fontId="25" fillId="28" borderId="40" xfId="34" applyFont="1" applyFill="1" applyBorder="1" applyAlignment="1">
      <alignment horizontal="left" vertical="center" wrapText="1"/>
    </xf>
    <xf numFmtId="165" fontId="25" fillId="0" borderId="43" xfId="34" applyNumberFormat="1" applyFont="1" applyFill="1" applyBorder="1" applyAlignment="1">
      <alignment vertical="center" wrapText="1"/>
    </xf>
    <xf numFmtId="0" fontId="40" fillId="0" borderId="0" xfId="30"/>
    <xf numFmtId="0" fontId="41" fillId="0" borderId="0" xfId="34" applyFont="1" applyAlignment="1"/>
    <xf numFmtId="0" fontId="40" fillId="0" borderId="0" xfId="34"/>
    <xf numFmtId="49" fontId="41" fillId="0" borderId="0" xfId="34" applyNumberFormat="1" applyFont="1" applyAlignment="1">
      <alignment horizontal="center"/>
    </xf>
    <xf numFmtId="0" fontId="42" fillId="0" borderId="0" xfId="34" applyFont="1" applyAlignment="1">
      <alignment horizontal="right"/>
    </xf>
    <xf numFmtId="4" fontId="43" fillId="0" borderId="37" xfId="30" applyNumberFormat="1" applyFont="1" applyFill="1" applyBorder="1" applyAlignment="1">
      <alignment horizontal="center" vertical="center" wrapText="1"/>
    </xf>
    <xf numFmtId="4" fontId="25" fillId="0" borderId="53" xfId="30" applyNumberFormat="1" applyFont="1" applyFill="1" applyBorder="1" applyAlignment="1">
      <alignment horizontal="center" vertical="center" wrapText="1"/>
    </xf>
    <xf numFmtId="0" fontId="45" fillId="0" borderId="54" xfId="34" applyFont="1" applyBorder="1" applyAlignment="1">
      <alignment horizontal="center" vertical="center" wrapText="1"/>
    </xf>
    <xf numFmtId="49" fontId="25" fillId="0" borderId="53" xfId="34" applyNumberFormat="1" applyFont="1" applyBorder="1" applyAlignment="1">
      <alignment horizontal="center" vertical="center" wrapText="1"/>
    </xf>
    <xf numFmtId="0" fontId="43" fillId="0" borderId="53" xfId="34" applyFont="1" applyFill="1" applyBorder="1" applyAlignment="1">
      <alignment horizontal="left" vertical="center" wrapText="1"/>
    </xf>
    <xf numFmtId="4" fontId="32" fillId="0" borderId="56" xfId="30" applyNumberFormat="1" applyFont="1" applyFill="1" applyBorder="1" applyAlignment="1">
      <alignment horizontal="center" vertical="center" wrapText="1"/>
    </xf>
    <xf numFmtId="4" fontId="46" fillId="0" borderId="57" xfId="30" applyNumberFormat="1" applyFont="1" applyFill="1" applyBorder="1" applyAlignment="1">
      <alignment horizontal="center" vertical="center" wrapText="1"/>
    </xf>
    <xf numFmtId="0" fontId="47" fillId="0" borderId="58" xfId="34" applyFont="1" applyBorder="1" applyAlignment="1">
      <alignment horizontal="center" vertical="center" wrapText="1"/>
    </xf>
    <xf numFmtId="49" fontId="25" fillId="0" borderId="57" xfId="34" applyNumberFormat="1" applyFont="1" applyBorder="1" applyAlignment="1">
      <alignment horizontal="center" vertical="center" wrapText="1"/>
    </xf>
    <xf numFmtId="0" fontId="46" fillId="0" borderId="57" xfId="34" applyFont="1" applyBorder="1" applyAlignment="1">
      <alignment horizontal="left" vertical="center" wrapText="1"/>
    </xf>
    <xf numFmtId="4" fontId="32" fillId="0" borderId="59" xfId="30" applyNumberFormat="1" applyFont="1" applyFill="1" applyBorder="1" applyAlignment="1">
      <alignment horizontal="center" vertical="center" wrapText="1"/>
    </xf>
    <xf numFmtId="4" fontId="46" fillId="0" borderId="60" xfId="30" applyNumberFormat="1" applyFont="1" applyFill="1" applyBorder="1" applyAlignment="1">
      <alignment horizontal="center" vertical="center" wrapText="1"/>
    </xf>
    <xf numFmtId="0" fontId="47" fillId="0" borderId="61" xfId="34" applyFont="1" applyBorder="1" applyAlignment="1">
      <alignment horizontal="center" vertical="center" wrapText="1"/>
    </xf>
    <xf numFmtId="49" fontId="25" fillId="0" borderId="60" xfId="34" applyNumberFormat="1" applyFont="1" applyBorder="1" applyAlignment="1">
      <alignment horizontal="center" vertical="center" wrapText="1"/>
    </xf>
    <xf numFmtId="0" fontId="46" fillId="0" borderId="60" xfId="30" applyFont="1" applyBorder="1" applyAlignment="1">
      <alignment horizontal="left" vertical="center" wrapText="1"/>
    </xf>
    <xf numFmtId="49" fontId="43" fillId="0" borderId="63" xfId="34" applyNumberFormat="1" applyFont="1" applyBorder="1" applyAlignment="1">
      <alignment horizontal="center" vertical="center" wrapText="1"/>
    </xf>
    <xf numFmtId="0" fontId="25" fillId="0" borderId="54" xfId="34" applyFont="1" applyBorder="1" applyAlignment="1">
      <alignment horizontal="center" vertical="center" wrapText="1"/>
    </xf>
    <xf numFmtId="0" fontId="43" fillId="0" borderId="54" xfId="34" applyFont="1" applyBorder="1" applyAlignment="1">
      <alignment horizontal="center" vertical="center" wrapText="1"/>
    </xf>
    <xf numFmtId="0" fontId="25" fillId="0" borderId="53" xfId="34" applyFont="1" applyBorder="1" applyAlignment="1">
      <alignment horizontal="center" vertical="center" wrapText="1"/>
    </xf>
    <xf numFmtId="0" fontId="43" fillId="0" borderId="53" xfId="34" applyFont="1" applyBorder="1" applyAlignment="1">
      <alignment vertical="center" wrapText="1"/>
    </xf>
    <xf numFmtId="49" fontId="46" fillId="0" borderId="64" xfId="34" applyNumberFormat="1" applyFont="1" applyFill="1" applyBorder="1" applyAlignment="1">
      <alignment horizontal="center" vertical="center" wrapText="1"/>
    </xf>
    <xf numFmtId="0" fontId="46" fillId="0" borderId="58" xfId="34" applyFont="1" applyBorder="1" applyAlignment="1">
      <alignment horizontal="center" vertical="center" wrapText="1"/>
    </xf>
    <xf numFmtId="0" fontId="25" fillId="0" borderId="58" xfId="34" applyFont="1" applyBorder="1" applyAlignment="1">
      <alignment horizontal="center" vertical="center" wrapText="1"/>
    </xf>
    <xf numFmtId="49" fontId="25" fillId="0" borderId="57" xfId="34" applyNumberFormat="1" applyFont="1" applyFill="1" applyBorder="1" applyAlignment="1">
      <alignment horizontal="center" vertical="center" wrapText="1"/>
    </xf>
    <xf numFmtId="0" fontId="46" fillId="0" borderId="57" xfId="30" applyFont="1" applyBorder="1" applyAlignment="1">
      <alignment horizontal="left" vertical="center" wrapText="1"/>
    </xf>
    <xf numFmtId="49" fontId="46" fillId="0" borderId="65" xfId="34" applyNumberFormat="1" applyFont="1" applyFill="1" applyBorder="1" applyAlignment="1">
      <alignment horizontal="center" vertical="center" wrapText="1"/>
    </xf>
    <xf numFmtId="0" fontId="46" fillId="0" borderId="40" xfId="34" applyFont="1" applyBorder="1" applyAlignment="1">
      <alignment horizontal="center" vertical="center" wrapText="1"/>
    </xf>
    <xf numFmtId="0" fontId="25" fillId="0" borderId="40" xfId="34" applyFont="1" applyBorder="1" applyAlignment="1">
      <alignment horizontal="center" vertical="center" wrapText="1"/>
    </xf>
    <xf numFmtId="49" fontId="25" fillId="0" borderId="66" xfId="34" applyNumberFormat="1" applyFont="1" applyFill="1" applyBorder="1" applyAlignment="1">
      <alignment horizontal="center" vertical="center" wrapText="1"/>
    </xf>
    <xf numFmtId="0" fontId="46" fillId="0" borderId="66" xfId="30" applyFont="1" applyBorder="1" applyAlignment="1">
      <alignment horizontal="left" vertical="center" wrapText="1"/>
    </xf>
    <xf numFmtId="49" fontId="46" fillId="0" borderId="68" xfId="34" applyNumberFormat="1" applyFont="1" applyFill="1" applyBorder="1" applyAlignment="1">
      <alignment horizontal="center" vertical="center" wrapText="1"/>
    </xf>
    <xf numFmtId="0" fontId="46" fillId="0" borderId="61" xfId="34" applyFont="1" applyBorder="1" applyAlignment="1">
      <alignment horizontal="center" vertical="center" wrapText="1"/>
    </xf>
    <xf numFmtId="0" fontId="25" fillId="0" borderId="61" xfId="34" applyFont="1" applyBorder="1" applyAlignment="1">
      <alignment horizontal="center" vertical="center" wrapText="1"/>
    </xf>
    <xf numFmtId="49" fontId="25" fillId="0" borderId="60" xfId="34" applyNumberFormat="1" applyFont="1" applyFill="1" applyBorder="1" applyAlignment="1">
      <alignment horizontal="center" vertical="center" wrapText="1"/>
    </xf>
    <xf numFmtId="49" fontId="46" fillId="0" borderId="69" xfId="34" applyNumberFormat="1" applyFont="1" applyFill="1" applyBorder="1" applyAlignment="1">
      <alignment horizontal="center" vertical="center" wrapText="1"/>
    </xf>
    <xf numFmtId="0" fontId="46" fillId="0" borderId="41" xfId="34" applyFont="1" applyBorder="1" applyAlignment="1">
      <alignment horizontal="center" vertical="center" wrapText="1"/>
    </xf>
    <xf numFmtId="0" fontId="25" fillId="0" borderId="41" xfId="34" applyFont="1" applyBorder="1" applyAlignment="1">
      <alignment horizontal="center" vertical="center" wrapText="1"/>
    </xf>
    <xf numFmtId="49" fontId="25" fillId="0" borderId="70" xfId="34" applyNumberFormat="1" applyFont="1" applyFill="1" applyBorder="1" applyAlignment="1">
      <alignment horizontal="center" vertical="center" wrapText="1"/>
    </xf>
    <xf numFmtId="0" fontId="46" fillId="0" borderId="70" xfId="34" applyFont="1" applyBorder="1" applyAlignment="1">
      <alignment horizontal="left" vertical="center" wrapText="1"/>
    </xf>
    <xf numFmtId="0" fontId="25" fillId="0" borderId="66" xfId="34" applyFont="1" applyBorder="1" applyAlignment="1">
      <alignment horizontal="center" vertical="center" wrapText="1"/>
    </xf>
    <xf numFmtId="49" fontId="25" fillId="0" borderId="40" xfId="34" applyNumberFormat="1" applyFont="1" applyBorder="1" applyAlignment="1">
      <alignment horizontal="center" vertical="center" wrapText="1"/>
    </xf>
    <xf numFmtId="49" fontId="48" fillId="29" borderId="63" xfId="34" applyNumberFormat="1" applyFont="1" applyFill="1" applyBorder="1" applyAlignment="1">
      <alignment horizontal="center" vertical="center" wrapText="1"/>
    </xf>
    <xf numFmtId="0" fontId="49" fillId="0" borderId="0" xfId="30" applyFont="1"/>
    <xf numFmtId="49" fontId="48" fillId="27" borderId="63" xfId="34" applyNumberFormat="1" applyFont="1" applyFill="1" applyBorder="1" applyAlignment="1">
      <alignment horizontal="center" vertical="center" wrapText="1"/>
    </xf>
    <xf numFmtId="4" fontId="48" fillId="27" borderId="55" xfId="30" applyNumberFormat="1" applyFont="1" applyFill="1" applyBorder="1" applyAlignment="1">
      <alignment horizontal="right" vertical="center" wrapText="1"/>
    </xf>
    <xf numFmtId="49" fontId="48" fillId="30" borderId="63" xfId="34" applyNumberFormat="1" applyFont="1" applyFill="1" applyBorder="1" applyAlignment="1">
      <alignment horizontal="center" vertical="center" wrapText="1"/>
    </xf>
    <xf numFmtId="0" fontId="25" fillId="0" borderId="40" xfId="31" applyFont="1" applyFill="1" applyBorder="1" applyAlignment="1">
      <alignment vertical="center" wrapText="1"/>
    </xf>
    <xf numFmtId="0" fontId="24" fillId="0" borderId="40" xfId="34" applyFont="1" applyFill="1" applyBorder="1" applyAlignment="1">
      <alignment horizontal="left" vertical="center" wrapText="1"/>
    </xf>
    <xf numFmtId="4" fontId="24" fillId="0" borderId="40" xfId="34" applyNumberFormat="1" applyFont="1" applyFill="1" applyBorder="1" applyAlignment="1">
      <alignment horizontal="right" vertical="center" wrapText="1"/>
    </xf>
    <xf numFmtId="4" fontId="25" fillId="0" borderId="40" xfId="34" applyNumberFormat="1" applyFont="1" applyFill="1" applyBorder="1" applyAlignment="1">
      <alignment vertical="center" wrapText="1"/>
    </xf>
    <xf numFmtId="4" fontId="24" fillId="0" borderId="21" xfId="0" applyNumberFormat="1" applyFont="1" applyBorder="1" applyAlignment="1">
      <alignment horizontal="right" vertical="center" wrapText="1"/>
    </xf>
    <xf numFmtId="0" fontId="24" fillId="0" borderId="72" xfId="0" applyFont="1" applyBorder="1" applyAlignment="1">
      <alignment horizontal="justify" vertical="center" wrapText="1"/>
    </xf>
    <xf numFmtId="4" fontId="24" fillId="0" borderId="73" xfId="0" applyNumberFormat="1" applyFont="1" applyBorder="1" applyAlignment="1">
      <alignment horizontal="right" vertical="center" wrapText="1"/>
    </xf>
    <xf numFmtId="0" fontId="27" fillId="0" borderId="74" xfId="0" applyFont="1" applyBorder="1" applyAlignment="1">
      <alignment horizontal="justify" vertical="center" wrapText="1"/>
    </xf>
    <xf numFmtId="4" fontId="24" fillId="19" borderId="48" xfId="0" applyNumberFormat="1" applyFont="1" applyFill="1" applyBorder="1" applyAlignment="1">
      <alignment horizontal="right" vertical="center" wrapText="1"/>
    </xf>
    <xf numFmtId="4" fontId="25" fillId="0" borderId="48" xfId="0" applyNumberFormat="1" applyFont="1" applyBorder="1" applyAlignment="1">
      <alignment horizontal="right" vertical="center" wrapText="1"/>
    </xf>
    <xf numFmtId="4" fontId="25" fillId="0" borderId="0" xfId="0" applyNumberFormat="1" applyFont="1"/>
    <xf numFmtId="4" fontId="0" fillId="0" borderId="0" xfId="0" applyNumberFormat="1"/>
    <xf numFmtId="0" fontId="25" fillId="0" borderId="40" xfId="0" applyFont="1" applyFill="1" applyBorder="1" applyAlignment="1">
      <alignment vertical="center" wrapText="1"/>
    </xf>
    <xf numFmtId="0" fontId="25" fillId="0" borderId="40" xfId="34" applyFont="1" applyFill="1" applyBorder="1" applyAlignment="1">
      <alignment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5" fillId="31" borderId="40" xfId="34" applyFont="1" applyFill="1" applyBorder="1" applyAlignment="1">
      <alignment horizontal="left" vertical="center" wrapText="1"/>
    </xf>
    <xf numFmtId="0" fontId="25" fillId="0" borderId="40" xfId="34" applyFont="1" applyBorder="1" applyAlignment="1">
      <alignment vertical="center" wrapText="1"/>
    </xf>
    <xf numFmtId="4" fontId="25" fillId="0" borderId="40" xfId="0" applyNumberFormat="1" applyFont="1" applyFill="1" applyBorder="1" applyAlignment="1">
      <alignment horizontal="right" vertical="center" wrapText="1"/>
    </xf>
    <xf numFmtId="49" fontId="25" fillId="0" borderId="40" xfId="34" applyNumberFormat="1" applyFont="1" applyFill="1" applyBorder="1" applyAlignment="1">
      <alignment horizontal="center" vertical="center" wrapText="1"/>
    </xf>
    <xf numFmtId="0" fontId="25" fillId="0" borderId="40" xfId="33" applyFont="1" applyBorder="1" applyAlignment="1">
      <alignment vertical="center" wrapText="1"/>
    </xf>
    <xf numFmtId="4" fontId="25" fillId="33" borderId="40" xfId="34" applyNumberFormat="1" applyFont="1" applyFill="1" applyBorder="1" applyAlignment="1">
      <alignment vertical="center" wrapText="1"/>
    </xf>
    <xf numFmtId="4" fontId="48" fillId="0" borderId="0" xfId="30" applyNumberFormat="1" applyFont="1" applyFill="1" applyBorder="1" applyAlignment="1">
      <alignment horizontal="right" vertical="center" wrapText="1"/>
    </xf>
    <xf numFmtId="4" fontId="48" fillId="34" borderId="55" xfId="30" applyNumberFormat="1" applyFont="1" applyFill="1" applyBorder="1" applyAlignment="1">
      <alignment horizontal="right" vertical="center" wrapText="1"/>
    </xf>
    <xf numFmtId="0" fontId="25" fillId="0" borderId="70" xfId="34" applyFont="1" applyBorder="1" applyAlignment="1">
      <alignment horizontal="center" vertical="center" wrapText="1"/>
    </xf>
    <xf numFmtId="49" fontId="25" fillId="0" borderId="41" xfId="34" applyNumberFormat="1" applyFont="1" applyBorder="1" applyAlignment="1">
      <alignment horizontal="center" vertical="center" wrapText="1"/>
    </xf>
    <xf numFmtId="49" fontId="46" fillId="0" borderId="75" xfId="34" applyNumberFormat="1" applyFont="1" applyFill="1" applyBorder="1" applyAlignment="1">
      <alignment horizontal="center" vertical="center" wrapText="1"/>
    </xf>
    <xf numFmtId="4" fontId="25" fillId="33" borderId="40" xfId="33" applyNumberFormat="1" applyFont="1" applyFill="1" applyBorder="1" applyAlignment="1">
      <alignment vertical="center" wrapText="1"/>
    </xf>
    <xf numFmtId="4" fontId="24" fillId="33" borderId="14" xfId="0" applyNumberFormat="1" applyFont="1" applyFill="1" applyBorder="1" applyAlignment="1">
      <alignment horizontal="right" vertical="center" wrapText="1"/>
    </xf>
    <xf numFmtId="4" fontId="24" fillId="33" borderId="21" xfId="0" applyNumberFormat="1" applyFont="1" applyFill="1" applyBorder="1" applyAlignment="1">
      <alignment horizontal="right" vertical="center" wrapText="1"/>
    </xf>
    <xf numFmtId="4" fontId="25" fillId="33" borderId="17" xfId="0" applyNumberFormat="1" applyFont="1" applyFill="1" applyBorder="1" applyAlignment="1">
      <alignment horizontal="right" vertical="center" wrapText="1"/>
    </xf>
    <xf numFmtId="4" fontId="25" fillId="33" borderId="26" xfId="0" applyNumberFormat="1" applyFont="1" applyFill="1" applyBorder="1" applyAlignment="1">
      <alignment horizontal="right" vertical="center" wrapText="1"/>
    </xf>
    <xf numFmtId="4" fontId="24" fillId="33" borderId="17" xfId="0" applyNumberFormat="1" applyFont="1" applyFill="1" applyBorder="1" applyAlignment="1">
      <alignment horizontal="right" vertical="center" wrapText="1"/>
    </xf>
    <xf numFmtId="4" fontId="24" fillId="33" borderId="22" xfId="0" applyNumberFormat="1" applyFont="1" applyFill="1" applyBorder="1" applyAlignment="1">
      <alignment horizontal="right" vertical="center" wrapText="1"/>
    </xf>
    <xf numFmtId="4" fontId="24" fillId="33" borderId="27" xfId="0" applyNumberFormat="1" applyFont="1" applyFill="1" applyBorder="1" applyAlignment="1">
      <alignment horizontal="right" vertical="center" wrapText="1"/>
    </xf>
    <xf numFmtId="0" fontId="54" fillId="31" borderId="40" xfId="34" applyFont="1" applyFill="1" applyBorder="1" applyAlignment="1">
      <alignment horizontal="left" vertical="center" wrapText="1"/>
    </xf>
    <xf numFmtId="0" fontId="54" fillId="0" borderId="40" xfId="34" applyFont="1" applyFill="1" applyBorder="1" applyAlignment="1">
      <alignment horizontal="left" vertical="center" wrapText="1"/>
    </xf>
    <xf numFmtId="0" fontId="54" fillId="0" borderId="40" xfId="34" applyFont="1" applyFill="1" applyBorder="1" applyAlignment="1">
      <alignment vertical="center" wrapText="1"/>
    </xf>
    <xf numFmtId="0" fontId="54" fillId="0" borderId="40" xfId="34" applyFont="1" applyBorder="1" applyAlignment="1">
      <alignment vertical="center" wrapText="1"/>
    </xf>
    <xf numFmtId="4" fontId="31" fillId="0" borderId="0" xfId="33" applyNumberFormat="1" applyFont="1" applyAlignment="1">
      <alignment vertical="center" wrapText="1"/>
    </xf>
    <xf numFmtId="0" fontId="54" fillId="0" borderId="40" xfId="31" applyFont="1" applyBorder="1" applyAlignment="1">
      <alignment vertical="center" wrapText="1"/>
    </xf>
    <xf numFmtId="4" fontId="25" fillId="0" borderId="17" xfId="0" applyNumberFormat="1" applyFont="1" applyBorder="1" applyAlignment="1">
      <alignment horizontal="center" vertical="center"/>
    </xf>
    <xf numFmtId="4" fontId="24" fillId="4" borderId="80" xfId="0" applyNumberFormat="1" applyFont="1" applyFill="1" applyBorder="1" applyAlignment="1">
      <alignment vertical="center"/>
    </xf>
    <xf numFmtId="4" fontId="24" fillId="4" borderId="81" xfId="0" applyNumberFormat="1" applyFont="1" applyFill="1" applyBorder="1" applyAlignment="1">
      <alignment vertical="center"/>
    </xf>
    <xf numFmtId="4" fontId="25" fillId="0" borderId="48" xfId="0" applyNumberFormat="1" applyFont="1" applyBorder="1" applyAlignment="1">
      <alignment vertical="center"/>
    </xf>
    <xf numFmtId="4" fontId="25" fillId="0" borderId="48" xfId="0" applyNumberFormat="1" applyFont="1" applyBorder="1" applyAlignment="1">
      <alignment horizontal="center" vertical="center"/>
    </xf>
    <xf numFmtId="49" fontId="24" fillId="27" borderId="83" xfId="0" applyNumberFormat="1" applyFont="1" applyFill="1" applyBorder="1" applyAlignment="1">
      <alignment horizontal="center" vertical="center"/>
    </xf>
    <xf numFmtId="4" fontId="24" fillId="4" borderId="48" xfId="0" applyNumberFormat="1" applyFont="1" applyFill="1" applyBorder="1" applyAlignment="1">
      <alignment vertical="center"/>
    </xf>
    <xf numFmtId="49" fontId="24" fillId="15" borderId="84" xfId="0" applyNumberFormat="1" applyFont="1" applyFill="1" applyBorder="1" applyAlignment="1">
      <alignment vertical="center"/>
    </xf>
    <xf numFmtId="0" fontId="24" fillId="15" borderId="85" xfId="0" applyFont="1" applyFill="1" applyBorder="1" applyAlignment="1">
      <alignment vertical="center"/>
    </xf>
    <xf numFmtId="0" fontId="24" fillId="15" borderId="85" xfId="0" applyFont="1" applyFill="1" applyBorder="1" applyAlignment="1">
      <alignment horizontal="center" vertical="center"/>
    </xf>
    <xf numFmtId="0" fontId="24" fillId="0" borderId="24" xfId="0" applyFont="1" applyBorder="1" applyAlignment="1">
      <alignment horizontal="center" vertical="center" wrapText="1"/>
    </xf>
    <xf numFmtId="4" fontId="25" fillId="33" borderId="36" xfId="0" applyNumberFormat="1" applyFont="1" applyFill="1" applyBorder="1" applyAlignment="1">
      <alignment horizontal="right" vertical="center" wrapText="1"/>
    </xf>
    <xf numFmtId="4" fontId="25" fillId="0" borderId="36" xfId="0" applyNumberFormat="1" applyFont="1" applyBorder="1" applyAlignment="1">
      <alignment horizontal="right" vertical="center" wrapText="1"/>
    </xf>
    <xf numFmtId="4" fontId="40" fillId="0" borderId="0" xfId="30" applyNumberFormat="1"/>
    <xf numFmtId="0" fontId="0" fillId="0" borderId="0" xfId="0" applyAlignment="1">
      <alignment vertical="center" wrapText="1"/>
    </xf>
    <xf numFmtId="4" fontId="54" fillId="33" borderId="40" xfId="34" applyNumberFormat="1" applyFont="1" applyFill="1" applyBorder="1" applyAlignment="1">
      <alignment vertical="center" wrapText="1"/>
    </xf>
    <xf numFmtId="4" fontId="54" fillId="0" borderId="40" xfId="0" applyNumberFormat="1" applyFont="1" applyFill="1" applyBorder="1" applyAlignment="1">
      <alignment horizontal="left" vertical="center" wrapText="1"/>
    </xf>
    <xf numFmtId="4" fontId="31" fillId="0" borderId="0" xfId="33" applyNumberFormat="1" applyFont="1" applyFill="1" applyAlignment="1">
      <alignment vertical="center" wrapText="1"/>
    </xf>
    <xf numFmtId="0" fontId="0" fillId="0" borderId="0" xfId="33" applyFont="1" applyAlignment="1">
      <alignment vertical="center" wrapText="1"/>
    </xf>
    <xf numFmtId="0" fontId="24" fillId="0" borderId="25" xfId="0" applyFont="1" applyBorder="1" applyAlignment="1">
      <alignment horizontal="center" vertical="center" wrapText="1"/>
    </xf>
    <xf numFmtId="0" fontId="25" fillId="0" borderId="12" xfId="0" applyFont="1" applyBorder="1" applyAlignment="1">
      <alignment vertical="center" wrapText="1"/>
    </xf>
    <xf numFmtId="4" fontId="25" fillId="0" borderId="0" xfId="33" applyNumberFormat="1" applyFont="1"/>
    <xf numFmtId="4" fontId="24" fillId="17" borderId="90" xfId="0" applyNumberFormat="1" applyFont="1" applyFill="1" applyBorder="1" applyAlignment="1">
      <alignment horizontal="right" vertical="center" wrapText="1"/>
    </xf>
    <xf numFmtId="4" fontId="24" fillId="19" borderId="91" xfId="0" applyNumberFormat="1" applyFont="1" applyFill="1" applyBorder="1" applyAlignment="1">
      <alignment horizontal="right" vertical="center" wrapText="1"/>
    </xf>
    <xf numFmtId="4" fontId="25" fillId="17" borderId="91" xfId="0" applyNumberFormat="1" applyFont="1" applyFill="1" applyBorder="1" applyAlignment="1">
      <alignment horizontal="right" vertical="center" wrapText="1"/>
    </xf>
    <xf numFmtId="4" fontId="24" fillId="17" borderId="92" xfId="0" applyNumberFormat="1" applyFont="1" applyFill="1" applyBorder="1" applyAlignment="1">
      <alignment horizontal="right" vertical="center" wrapText="1"/>
    </xf>
    <xf numFmtId="4" fontId="24" fillId="0" borderId="47" xfId="0" applyNumberFormat="1" applyFont="1" applyBorder="1" applyAlignment="1">
      <alignment horizontal="right" vertical="center" wrapText="1"/>
    </xf>
    <xf numFmtId="4" fontId="25" fillId="17" borderId="93" xfId="0" applyNumberFormat="1" applyFont="1" applyFill="1" applyBorder="1" applyAlignment="1">
      <alignment horizontal="right" vertical="center" wrapText="1"/>
    </xf>
    <xf numFmtId="4" fontId="25" fillId="0" borderId="89" xfId="0" applyNumberFormat="1" applyFont="1" applyBorder="1" applyAlignment="1">
      <alignment horizontal="right" vertical="center" wrapText="1"/>
    </xf>
    <xf numFmtId="4" fontId="24" fillId="17" borderId="91" xfId="0" applyNumberFormat="1" applyFont="1" applyFill="1" applyBorder="1" applyAlignment="1">
      <alignment horizontal="right" vertical="center" wrapText="1"/>
    </xf>
    <xf numFmtId="4" fontId="24" fillId="0" borderId="48" xfId="0" applyNumberFormat="1" applyFont="1" applyBorder="1" applyAlignment="1">
      <alignment horizontal="right" vertical="center" wrapText="1"/>
    </xf>
    <xf numFmtId="4" fontId="27" fillId="17" borderId="91" xfId="0" applyNumberFormat="1" applyFont="1" applyFill="1" applyBorder="1" applyAlignment="1">
      <alignment horizontal="right" vertical="center" wrapText="1"/>
    </xf>
    <xf numFmtId="4" fontId="25" fillId="17" borderId="95" xfId="0" applyNumberFormat="1" applyFont="1" applyFill="1" applyBorder="1" applyAlignment="1">
      <alignment horizontal="right" vertical="center" wrapText="1"/>
    </xf>
    <xf numFmtId="4" fontId="25" fillId="0" borderId="96" xfId="0" applyNumberFormat="1" applyFont="1" applyBorder="1" applyAlignment="1">
      <alignment horizontal="right" vertical="center" wrapText="1"/>
    </xf>
    <xf numFmtId="4" fontId="24" fillId="17" borderId="97" xfId="0" applyNumberFormat="1" applyFont="1" applyFill="1" applyBorder="1" applyAlignment="1">
      <alignment horizontal="right" vertical="center" wrapText="1"/>
    </xf>
    <xf numFmtId="4" fontId="24" fillId="0" borderId="45" xfId="0" applyNumberFormat="1" applyFont="1" applyBorder="1" applyAlignment="1">
      <alignment horizontal="right" vertical="center" wrapText="1"/>
    </xf>
    <xf numFmtId="4" fontId="24" fillId="17" borderId="94" xfId="0" applyNumberFormat="1" applyFont="1" applyFill="1" applyBorder="1" applyAlignment="1">
      <alignment horizontal="right" vertical="center" wrapText="1"/>
    </xf>
    <xf numFmtId="4" fontId="24" fillId="0" borderId="88" xfId="0" applyNumberFormat="1" applyFont="1" applyBorder="1" applyAlignment="1">
      <alignment horizontal="right" vertical="center" wrapText="1"/>
    </xf>
    <xf numFmtId="4" fontId="24" fillId="19" borderId="97" xfId="0" applyNumberFormat="1" applyFont="1" applyFill="1" applyBorder="1" applyAlignment="1">
      <alignment horizontal="right" vertical="center" wrapText="1"/>
    </xf>
    <xf numFmtId="4" fontId="24" fillId="19" borderId="45" xfId="0" applyNumberFormat="1" applyFont="1" applyFill="1" applyBorder="1" applyAlignment="1">
      <alignment horizontal="right" vertical="center" wrapText="1"/>
    </xf>
    <xf numFmtId="4" fontId="23" fillId="0" borderId="0" xfId="0" applyNumberFormat="1" applyFont="1" applyAlignment="1"/>
    <xf numFmtId="4" fontId="22" fillId="0" borderId="0" xfId="0" applyNumberFormat="1" applyFont="1" applyAlignment="1">
      <alignment horizontal="center"/>
    </xf>
    <xf numFmtId="4" fontId="0" fillId="0" borderId="0" xfId="0" applyNumberFormat="1" applyFill="1"/>
    <xf numFmtId="4" fontId="21" fillId="0" borderId="0" xfId="0" applyNumberFormat="1" applyFont="1" applyAlignment="1"/>
    <xf numFmtId="4" fontId="25" fillId="0" borderId="0" xfId="0" applyNumberFormat="1" applyFont="1" applyFill="1" applyBorder="1" applyAlignment="1"/>
    <xf numFmtId="4" fontId="25" fillId="0" borderId="0" xfId="0" applyNumberFormat="1" applyFont="1" applyBorder="1" applyAlignment="1"/>
    <xf numFmtId="4" fontId="25" fillId="17" borderId="98" xfId="0" applyNumberFormat="1" applyFont="1" applyFill="1" applyBorder="1" applyAlignment="1">
      <alignment horizontal="right" vertical="center" wrapText="1"/>
    </xf>
    <xf numFmtId="4" fontId="25" fillId="33" borderId="99" xfId="0" applyNumberFormat="1" applyFont="1" applyFill="1" applyBorder="1" applyAlignment="1">
      <alignment horizontal="right" vertical="center" wrapText="1"/>
    </xf>
    <xf numFmtId="4" fontId="25" fillId="0" borderId="99" xfId="0" applyNumberFormat="1" applyFont="1" applyBorder="1" applyAlignment="1">
      <alignment horizontal="right" vertical="center" wrapText="1"/>
    </xf>
    <xf numFmtId="4" fontId="25" fillId="0" borderId="100" xfId="0" applyNumberFormat="1" applyFont="1" applyBorder="1" applyAlignment="1">
      <alignment horizontal="right" vertical="center" wrapText="1"/>
    </xf>
    <xf numFmtId="0" fontId="24" fillId="27" borderId="42" xfId="31" applyFont="1" applyFill="1" applyBorder="1" applyAlignment="1">
      <alignment horizontal="left" vertical="center" wrapText="1"/>
    </xf>
    <xf numFmtId="4" fontId="24" fillId="27" borderId="42" xfId="0" applyNumberFormat="1" applyFont="1" applyFill="1" applyBorder="1" applyAlignment="1">
      <alignment horizontal="right" vertical="center" wrapText="1"/>
    </xf>
    <xf numFmtId="4" fontId="25" fillId="0" borderId="40" xfId="0" applyNumberFormat="1" applyFont="1" applyBorder="1" applyAlignment="1">
      <alignment vertical="center"/>
    </xf>
    <xf numFmtId="0" fontId="25" fillId="0" borderId="40" xfId="0" applyFont="1" applyBorder="1" applyAlignment="1">
      <alignment wrapText="1"/>
    </xf>
    <xf numFmtId="4" fontId="46" fillId="0" borderId="102" xfId="30" applyNumberFormat="1" applyFont="1" applyFill="1" applyBorder="1" applyAlignment="1">
      <alignment horizontal="center" vertical="center" wrapText="1"/>
    </xf>
    <xf numFmtId="0" fontId="47" fillId="0" borderId="101" xfId="34" applyFont="1" applyBorder="1" applyAlignment="1">
      <alignment horizontal="center" vertical="center" wrapText="1"/>
    </xf>
    <xf numFmtId="49" fontId="25" fillId="0" borderId="102" xfId="34" applyNumberFormat="1" applyFont="1" applyBorder="1" applyAlignment="1">
      <alignment horizontal="center" vertical="center" wrapText="1"/>
    </xf>
    <xf numFmtId="0" fontId="46" fillId="0" borderId="102" xfId="30" applyFont="1" applyBorder="1" applyAlignment="1">
      <alignment horizontal="left" vertical="center" wrapText="1"/>
    </xf>
    <xf numFmtId="49" fontId="46" fillId="0" borderId="87" xfId="34" applyNumberFormat="1" applyFont="1" applyFill="1" applyBorder="1" applyAlignment="1">
      <alignment horizontal="center" vertical="center" wrapText="1"/>
    </xf>
    <xf numFmtId="0" fontId="46" fillId="0" borderId="42" xfId="34" applyFont="1" applyBorder="1" applyAlignment="1">
      <alignment horizontal="center" vertical="center" wrapText="1"/>
    </xf>
    <xf numFmtId="0" fontId="25" fillId="0" borderId="42" xfId="34" applyFont="1" applyBorder="1" applyAlignment="1">
      <alignment horizontal="center" vertical="center" wrapText="1"/>
    </xf>
    <xf numFmtId="49" fontId="25" fillId="0" borderId="42" xfId="34" applyNumberFormat="1" applyFont="1" applyFill="1" applyBorder="1" applyAlignment="1">
      <alignment horizontal="center" vertical="center" wrapText="1"/>
    </xf>
    <xf numFmtId="0" fontId="46" fillId="0" borderId="77" xfId="30" applyFont="1" applyBorder="1" applyAlignment="1">
      <alignment horizontal="left" vertical="center" wrapText="1"/>
    </xf>
    <xf numFmtId="0" fontId="24" fillId="4" borderId="25" xfId="0" applyFont="1" applyFill="1" applyBorder="1" applyAlignment="1">
      <alignment vertical="center"/>
    </xf>
    <xf numFmtId="0" fontId="24" fillId="4" borderId="25" xfId="0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/>
    </xf>
    <xf numFmtId="49" fontId="24" fillId="0" borderId="111" xfId="0" applyNumberFormat="1" applyFont="1" applyBorder="1" applyAlignment="1">
      <alignment horizontal="center" vertical="center"/>
    </xf>
    <xf numFmtId="0" fontId="24" fillId="0" borderId="112" xfId="0" applyFont="1" applyBorder="1" applyAlignment="1">
      <alignment horizontal="center" vertical="center"/>
    </xf>
    <xf numFmtId="0" fontId="24" fillId="0" borderId="113" xfId="0" applyFont="1" applyBorder="1" applyAlignment="1">
      <alignment horizontal="center" vertical="center"/>
    </xf>
    <xf numFmtId="4" fontId="43" fillId="35" borderId="103" xfId="30" applyNumberFormat="1" applyFont="1" applyFill="1" applyBorder="1" applyAlignment="1">
      <alignment vertical="center" wrapText="1"/>
    </xf>
    <xf numFmtId="4" fontId="24" fillId="35" borderId="104" xfId="30" applyNumberFormat="1" applyFont="1" applyFill="1" applyBorder="1" applyAlignment="1">
      <alignment vertical="center" wrapText="1"/>
    </xf>
    <xf numFmtId="4" fontId="24" fillId="35" borderId="105" xfId="30" applyNumberFormat="1" applyFont="1" applyFill="1" applyBorder="1" applyAlignment="1">
      <alignment vertical="center" wrapText="1"/>
    </xf>
    <xf numFmtId="4" fontId="24" fillId="35" borderId="106" xfId="30" applyNumberFormat="1" applyFont="1" applyFill="1" applyBorder="1" applyAlignment="1">
      <alignment vertical="center" wrapText="1"/>
    </xf>
    <xf numFmtId="4" fontId="24" fillId="35" borderId="107" xfId="30" applyNumberFormat="1" applyFont="1" applyFill="1" applyBorder="1" applyAlignment="1">
      <alignment vertical="center" wrapText="1"/>
    </xf>
    <xf numFmtId="0" fontId="21" fillId="24" borderId="37" xfId="0" applyFont="1" applyFill="1" applyBorder="1"/>
    <xf numFmtId="4" fontId="24" fillId="24" borderId="114" xfId="0" applyNumberFormat="1" applyFont="1" applyFill="1" applyBorder="1" applyAlignment="1">
      <alignment vertical="center"/>
    </xf>
    <xf numFmtId="4" fontId="24" fillId="24" borderId="38" xfId="0" applyNumberFormat="1" applyFont="1" applyFill="1" applyBorder="1" applyAlignment="1">
      <alignment vertical="center"/>
    </xf>
    <xf numFmtId="4" fontId="24" fillId="24" borderId="39" xfId="0" applyNumberFormat="1" applyFont="1" applyFill="1" applyBorder="1" applyAlignment="1">
      <alignment vertical="center"/>
    </xf>
    <xf numFmtId="0" fontId="25" fillId="0" borderId="74" xfId="0" applyFont="1" applyBorder="1" applyAlignment="1">
      <alignment horizontal="justify" vertical="center" wrapText="1"/>
    </xf>
    <xf numFmtId="4" fontId="25" fillId="0" borderId="48" xfId="0" applyNumberFormat="1" applyFont="1" applyFill="1" applyBorder="1" applyAlignment="1">
      <alignment horizontal="right" vertical="center" wrapText="1"/>
    </xf>
    <xf numFmtId="0" fontId="25" fillId="0" borderId="115" xfId="0" applyFont="1" applyBorder="1" applyAlignment="1">
      <alignment horizontal="justify" vertical="center" wrapText="1"/>
    </xf>
    <xf numFmtId="0" fontId="24" fillId="0" borderId="44" xfId="0" applyFont="1" applyBorder="1" applyAlignment="1">
      <alignment horizontal="justify" vertical="center" wrapText="1"/>
    </xf>
    <xf numFmtId="0" fontId="24" fillId="0" borderId="115" xfId="0" applyFont="1" applyBorder="1" applyAlignment="1">
      <alignment horizontal="justify" vertical="center" wrapText="1"/>
    </xf>
    <xf numFmtId="0" fontId="24" fillId="19" borderId="44" xfId="0" applyFont="1" applyFill="1" applyBorder="1" applyAlignment="1">
      <alignment horizontal="justify" vertical="center" wrapText="1"/>
    </xf>
    <xf numFmtId="0" fontId="25" fillId="0" borderId="74" xfId="0" applyFont="1" applyFill="1" applyBorder="1" applyAlignment="1">
      <alignment horizontal="justify" vertical="center" wrapText="1"/>
    </xf>
    <xf numFmtId="0" fontId="24" fillId="0" borderId="116" xfId="0" applyFont="1" applyFill="1" applyBorder="1" applyAlignment="1">
      <alignment horizontal="justify" vertical="center" wrapText="1"/>
    </xf>
    <xf numFmtId="0" fontId="27" fillId="0" borderId="74" xfId="0" applyFont="1" applyFill="1" applyBorder="1" applyAlignment="1">
      <alignment horizontal="justify" vertical="center" wrapText="1"/>
    </xf>
    <xf numFmtId="0" fontId="25" fillId="0" borderId="117" xfId="0" applyFont="1" applyFill="1" applyBorder="1" applyAlignment="1">
      <alignment horizontal="justify" vertical="center" wrapText="1"/>
    </xf>
    <xf numFmtId="0" fontId="25" fillId="0" borderId="118" xfId="0" applyFont="1" applyFill="1" applyBorder="1" applyAlignment="1">
      <alignment horizontal="justify" vertical="center" wrapText="1"/>
    </xf>
    <xf numFmtId="0" fontId="24" fillId="0" borderId="72" xfId="0" applyFont="1" applyFill="1" applyBorder="1" applyAlignment="1">
      <alignment horizontal="justify" vertical="center" wrapText="1"/>
    </xf>
    <xf numFmtId="165" fontId="25" fillId="0" borderId="0" xfId="34" applyNumberFormat="1" applyFont="1" applyFill="1" applyBorder="1" applyAlignment="1">
      <alignment vertical="center" wrapText="1"/>
    </xf>
    <xf numFmtId="4" fontId="27" fillId="33" borderId="17" xfId="0" applyNumberFormat="1" applyFont="1" applyFill="1" applyBorder="1" applyAlignment="1">
      <alignment horizontal="right" vertical="center" wrapText="1"/>
    </xf>
    <xf numFmtId="4" fontId="27" fillId="0" borderId="17" xfId="0" applyNumberFormat="1" applyFont="1" applyBorder="1" applyAlignment="1">
      <alignment horizontal="right" vertical="center" wrapText="1"/>
    </xf>
    <xf numFmtId="4" fontId="27" fillId="0" borderId="48" xfId="0" applyNumberFormat="1" applyFont="1" applyBorder="1" applyAlignment="1">
      <alignment horizontal="right" vertical="center" wrapText="1"/>
    </xf>
    <xf numFmtId="0" fontId="25" fillId="0" borderId="0" xfId="33" applyFont="1" applyAlignment="1">
      <alignment vertical="center"/>
    </xf>
    <xf numFmtId="0" fontId="25" fillId="0" borderId="0" xfId="33" applyFont="1" applyFill="1" applyAlignment="1">
      <alignment vertical="center"/>
    </xf>
    <xf numFmtId="0" fontId="25" fillId="0" borderId="0" xfId="33" applyFont="1" applyFill="1" applyAlignment="1">
      <alignment horizontal="center" vertical="center"/>
    </xf>
    <xf numFmtId="0" fontId="25" fillId="0" borderId="0" xfId="33" applyFont="1" applyFill="1" applyAlignment="1">
      <alignment horizontal="center" vertical="center" wrapText="1"/>
    </xf>
    <xf numFmtId="0" fontId="25" fillId="0" borderId="0" xfId="33" applyFont="1" applyAlignment="1">
      <alignment horizontal="left" vertical="center"/>
    </xf>
    <xf numFmtId="0" fontId="25" fillId="0" borderId="40" xfId="51" applyFont="1" applyFill="1" applyBorder="1" applyAlignment="1">
      <alignment horizontal="left" vertical="center" wrapText="1"/>
    </xf>
    <xf numFmtId="4" fontId="54" fillId="33" borderId="40" xfId="51" applyNumberFormat="1" applyFont="1" applyFill="1" applyBorder="1" applyAlignment="1">
      <alignment horizontal="right" vertical="center" wrapText="1"/>
    </xf>
    <xf numFmtId="4" fontId="52" fillId="33" borderId="40" xfId="51" applyNumberFormat="1" applyFont="1" applyFill="1" applyBorder="1" applyAlignment="1">
      <alignment horizontal="right" vertical="center" wrapText="1"/>
    </xf>
    <xf numFmtId="0" fontId="25" fillId="31" borderId="40" xfId="51" applyFont="1" applyFill="1" applyBorder="1" applyAlignment="1">
      <alignment vertical="center" wrapText="1"/>
    </xf>
    <xf numFmtId="0" fontId="25" fillId="0" borderId="40" xfId="51" applyFont="1" applyBorder="1" applyAlignment="1">
      <alignment vertical="center" wrapText="1"/>
    </xf>
    <xf numFmtId="0" fontId="25" fillId="0" borderId="40" xfId="51" applyFont="1" applyFill="1" applyBorder="1" applyAlignment="1">
      <alignment vertical="center" wrapText="1"/>
    </xf>
    <xf numFmtId="0" fontId="25" fillId="0" borderId="40" xfId="51" applyFont="1" applyFill="1" applyBorder="1" applyAlignment="1">
      <alignment wrapText="1"/>
    </xf>
    <xf numFmtId="4" fontId="24" fillId="4" borderId="128" xfId="0" applyNumberFormat="1" applyFont="1" applyFill="1" applyBorder="1" applyAlignment="1">
      <alignment vertical="center"/>
    </xf>
    <xf numFmtId="4" fontId="25" fillId="0" borderId="49" xfId="0" applyNumberFormat="1" applyFont="1" applyBorder="1" applyAlignment="1">
      <alignment vertical="center"/>
    </xf>
    <xf numFmtId="4" fontId="24" fillId="4" borderId="129" xfId="0" applyNumberFormat="1" applyFont="1" applyFill="1" applyBorder="1" applyAlignment="1">
      <alignment vertical="center"/>
    </xf>
    <xf numFmtId="0" fontId="21" fillId="0" borderId="0" xfId="0" applyFont="1" applyFill="1"/>
    <xf numFmtId="0" fontId="2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4" fontId="54" fillId="33" borderId="40" xfId="33" applyNumberFormat="1" applyFont="1" applyFill="1" applyBorder="1" applyAlignment="1">
      <alignment vertical="center" wrapText="1"/>
    </xf>
    <xf numFmtId="4" fontId="30" fillId="33" borderId="40" xfId="0" applyNumberFormat="1" applyFont="1" applyFill="1" applyBorder="1" applyAlignment="1">
      <alignment vertical="center" wrapText="1"/>
    </xf>
    <xf numFmtId="4" fontId="54" fillId="17" borderId="40" xfId="34" applyNumberFormat="1" applyFont="1" applyFill="1" applyBorder="1" applyAlignment="1">
      <alignment vertical="center" wrapText="1"/>
    </xf>
    <xf numFmtId="4" fontId="54" fillId="0" borderId="0" xfId="33" applyNumberFormat="1" applyFont="1" applyFill="1" applyBorder="1" applyAlignment="1">
      <alignment vertical="center" wrapText="1"/>
    </xf>
    <xf numFmtId="49" fontId="24" fillId="27" borderId="130" xfId="0" applyNumberFormat="1" applyFont="1" applyFill="1" applyBorder="1" applyAlignment="1">
      <alignment horizontal="center" vertical="center"/>
    </xf>
    <xf numFmtId="4" fontId="43" fillId="0" borderId="37" xfId="35" applyNumberFormat="1" applyFont="1" applyFill="1" applyBorder="1" applyAlignment="1">
      <alignment horizontal="center" vertical="center" wrapText="1"/>
    </xf>
    <xf numFmtId="4" fontId="44" fillId="0" borderId="53" xfId="35" applyNumberFormat="1" applyFont="1" applyFill="1" applyBorder="1" applyAlignment="1">
      <alignment horizontal="center" vertical="center" wrapText="1"/>
    </xf>
    <xf numFmtId="0" fontId="42" fillId="0" borderId="54" xfId="34" applyFont="1" applyBorder="1" applyAlignment="1">
      <alignment horizontal="center" vertical="center" wrapText="1"/>
    </xf>
    <xf numFmtId="49" fontId="42" fillId="0" borderId="53" xfId="34" applyNumberFormat="1" applyFont="1" applyBorder="1" applyAlignment="1">
      <alignment horizontal="center" vertical="center"/>
    </xf>
    <xf numFmtId="0" fontId="42" fillId="0" borderId="53" xfId="34" applyFont="1" applyBorder="1" applyAlignment="1">
      <alignment horizontal="center" vertical="center"/>
    </xf>
    <xf numFmtId="0" fontId="24" fillId="35" borderId="103" xfId="35" applyFont="1" applyFill="1" applyBorder="1" applyAlignment="1">
      <alignment horizontal="center" vertical="center" wrapText="1"/>
    </xf>
    <xf numFmtId="4" fontId="48" fillId="27" borderId="55" xfId="30" applyNumberFormat="1" applyFont="1" applyFill="1" applyBorder="1" applyAlignment="1">
      <alignment horizontal="center" vertical="center" wrapText="1"/>
    </xf>
    <xf numFmtId="168" fontId="48" fillId="30" borderId="55" xfId="30" applyNumberFormat="1" applyFont="1" applyFill="1" applyBorder="1" applyAlignment="1">
      <alignment horizontal="center" vertical="center" wrapText="1"/>
    </xf>
    <xf numFmtId="4" fontId="25" fillId="33" borderId="40" xfId="51" applyNumberFormat="1" applyFont="1" applyFill="1" applyBorder="1" applyAlignment="1">
      <alignment horizontal="right" vertical="center" wrapText="1"/>
    </xf>
    <xf numFmtId="4" fontId="25" fillId="0" borderId="40" xfId="51" applyNumberFormat="1" applyFont="1" applyFill="1" applyBorder="1" applyAlignment="1">
      <alignment vertical="center" wrapText="1"/>
    </xf>
    <xf numFmtId="4" fontId="25" fillId="33" borderId="40" xfId="51" applyNumberFormat="1" applyFont="1" applyFill="1" applyBorder="1" applyAlignment="1">
      <alignment vertical="center" wrapText="1"/>
    </xf>
    <xf numFmtId="166" fontId="25" fillId="0" borderId="40" xfId="51" applyNumberFormat="1" applyFont="1" applyFill="1" applyBorder="1" applyAlignment="1">
      <alignment horizontal="right" vertical="center" wrapText="1"/>
    </xf>
    <xf numFmtId="0" fontId="25" fillId="31" borderId="40" xfId="51" applyFont="1" applyFill="1" applyBorder="1" applyAlignment="1">
      <alignment horizontal="left" vertical="center" wrapText="1"/>
    </xf>
    <xf numFmtId="0" fontId="25" fillId="0" borderId="40" xfId="51" applyFont="1" applyBorder="1" applyAlignment="1">
      <alignment vertical="center"/>
    </xf>
    <xf numFmtId="0" fontId="25" fillId="0" borderId="40" xfId="51" applyFont="1" applyFill="1" applyBorder="1" applyAlignment="1">
      <alignment horizontal="left" wrapText="1"/>
    </xf>
    <xf numFmtId="4" fontId="40" fillId="0" borderId="0" xfId="33" applyNumberFormat="1" applyFill="1"/>
    <xf numFmtId="0" fontId="24" fillId="0" borderId="37" xfId="0" applyFont="1" applyBorder="1" applyAlignment="1">
      <alignment horizontal="center" vertical="center"/>
    </xf>
    <xf numFmtId="0" fontId="25" fillId="0" borderId="132" xfId="0" applyFont="1" applyFill="1" applyBorder="1" applyAlignment="1">
      <alignment horizontal="justify" vertical="center" wrapText="1"/>
    </xf>
    <xf numFmtId="4" fontId="25" fillId="17" borderId="133" xfId="0" applyNumberFormat="1" applyFont="1" applyFill="1" applyBorder="1" applyAlignment="1">
      <alignment horizontal="right" vertical="center" wrapText="1"/>
    </xf>
    <xf numFmtId="4" fontId="25" fillId="33" borderId="78" xfId="0" applyNumberFormat="1" applyFont="1" applyFill="1" applyBorder="1" applyAlignment="1">
      <alignment horizontal="right" vertical="center" wrapText="1"/>
    </xf>
    <xf numFmtId="4" fontId="25" fillId="0" borderId="78" xfId="0" applyNumberFormat="1" applyFont="1" applyBorder="1" applyAlignment="1">
      <alignment horizontal="right" vertical="center" wrapText="1"/>
    </xf>
    <xf numFmtId="4" fontId="25" fillId="0" borderId="79" xfId="0" applyNumberFormat="1" applyFont="1" applyBorder="1" applyAlignment="1">
      <alignment horizontal="right" vertical="center" wrapText="1"/>
    </xf>
    <xf numFmtId="4" fontId="25" fillId="35" borderId="104" xfId="30" applyNumberFormat="1" applyFont="1" applyFill="1" applyBorder="1" applyAlignment="1">
      <alignment vertical="center" wrapText="1"/>
    </xf>
    <xf numFmtId="4" fontId="25" fillId="35" borderId="106" xfId="30" applyNumberFormat="1" applyFont="1" applyFill="1" applyBorder="1" applyAlignment="1">
      <alignment vertical="center" wrapText="1"/>
    </xf>
    <xf numFmtId="4" fontId="25" fillId="35" borderId="107" xfId="30" applyNumberFormat="1" applyFont="1" applyFill="1" applyBorder="1" applyAlignment="1">
      <alignment vertical="center" wrapText="1"/>
    </xf>
    <xf numFmtId="0" fontId="40" fillId="0" borderId="0" xfId="30" applyFill="1"/>
    <xf numFmtId="4" fontId="49" fillId="0" borderId="0" xfId="30" applyNumberFormat="1" applyFont="1"/>
    <xf numFmtId="4" fontId="54" fillId="32" borderId="40" xfId="51" applyNumberFormat="1" applyFont="1" applyFill="1" applyBorder="1" applyAlignment="1">
      <alignment horizontal="right" vertical="center" wrapText="1"/>
    </xf>
    <xf numFmtId="4" fontId="25" fillId="17" borderId="40" xfId="51" applyNumberFormat="1" applyFont="1" applyFill="1" applyBorder="1" applyAlignment="1">
      <alignment vertical="center" wrapText="1"/>
    </xf>
    <xf numFmtId="4" fontId="54" fillId="33" borderId="40" xfId="51" applyNumberFormat="1" applyFont="1" applyFill="1" applyBorder="1" applyAlignment="1">
      <alignment vertical="center" wrapText="1"/>
    </xf>
    <xf numFmtId="4" fontId="30" fillId="0" borderId="40" xfId="51" applyNumberFormat="1" applyFont="1" applyFill="1" applyBorder="1" applyAlignment="1">
      <alignment vertical="center" wrapText="1"/>
    </xf>
    <xf numFmtId="0" fontId="54" fillId="0" borderId="40" xfId="51" applyFont="1" applyFill="1" applyBorder="1" applyAlignment="1">
      <alignment horizontal="left" vertical="center" wrapText="1"/>
    </xf>
    <xf numFmtId="4" fontId="54" fillId="17" borderId="40" xfId="51" applyNumberFormat="1" applyFont="1" applyFill="1" applyBorder="1" applyAlignment="1">
      <alignment vertical="center" wrapText="1"/>
    </xf>
    <xf numFmtId="0" fontId="54" fillId="0" borderId="40" xfId="51" applyFont="1" applyBorder="1" applyAlignment="1">
      <alignment vertical="center" wrapText="1"/>
    </xf>
    <xf numFmtId="4" fontId="54" fillId="0" borderId="40" xfId="0" applyNumberFormat="1" applyFont="1" applyFill="1" applyBorder="1" applyAlignment="1">
      <alignment vertical="center" wrapText="1"/>
    </xf>
    <xf numFmtId="4" fontId="40" fillId="0" borderId="0" xfId="33" applyNumberFormat="1" applyFill="1" applyAlignment="1">
      <alignment vertical="center" wrapText="1"/>
    </xf>
    <xf numFmtId="0" fontId="54" fillId="0" borderId="40" xfId="51" applyFont="1" applyFill="1" applyBorder="1" applyAlignment="1">
      <alignment vertical="center" wrapText="1"/>
    </xf>
    <xf numFmtId="0" fontId="54" fillId="0" borderId="40" xfId="51" applyFont="1" applyFill="1" applyBorder="1" applyAlignment="1">
      <alignment horizontal="left" wrapText="1"/>
    </xf>
    <xf numFmtId="0" fontId="24" fillId="0" borderId="121" xfId="0" applyFont="1" applyBorder="1" applyAlignment="1">
      <alignment horizontal="center" vertical="center"/>
    </xf>
    <xf numFmtId="0" fontId="25" fillId="0" borderId="19" xfId="0" applyFont="1" applyBorder="1" applyAlignment="1">
      <alignment vertical="center"/>
    </xf>
    <xf numFmtId="4" fontId="25" fillId="0" borderId="32" xfId="0" applyNumberFormat="1" applyFont="1" applyBorder="1" applyAlignment="1">
      <alignment vertical="center"/>
    </xf>
    <xf numFmtId="0" fontId="0" fillId="0" borderId="0" xfId="30" applyFont="1" applyFill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25" fillId="0" borderId="0" xfId="33" applyFont="1" applyFill="1" applyAlignment="1">
      <alignment horizontal="right"/>
    </xf>
    <xf numFmtId="0" fontId="23" fillId="0" borderId="0" xfId="33" applyFont="1" applyAlignment="1">
      <alignment vertical="center"/>
    </xf>
    <xf numFmtId="0" fontId="30" fillId="0" borderId="0" xfId="33" applyFont="1" applyFill="1" applyAlignment="1">
      <alignment vertical="center"/>
    </xf>
    <xf numFmtId="4" fontId="25" fillId="0" borderId="0" xfId="33" applyNumberFormat="1" applyFont="1" applyFill="1" applyAlignment="1">
      <alignment vertical="center"/>
    </xf>
    <xf numFmtId="0" fontId="32" fillId="0" borderId="0" xfId="33" applyFont="1" applyAlignment="1">
      <alignment vertical="center"/>
    </xf>
    <xf numFmtId="4" fontId="25" fillId="0" borderId="0" xfId="33" applyNumberFormat="1" applyFont="1" applyAlignment="1">
      <alignment vertical="center"/>
    </xf>
    <xf numFmtId="4" fontId="0" fillId="0" borderId="0" xfId="0" applyNumberFormat="1" applyFont="1" applyAlignment="1">
      <alignment vertical="center"/>
    </xf>
    <xf numFmtId="0" fontId="0" fillId="0" borderId="0" xfId="0" applyFont="1" applyFill="1" applyAlignment="1">
      <alignment vertical="center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4" fontId="49" fillId="0" borderId="0" xfId="0" applyNumberFormat="1" applyFont="1" applyAlignment="1">
      <alignment vertical="center"/>
    </xf>
    <xf numFmtId="3" fontId="21" fillId="0" borderId="0" xfId="30" applyNumberFormat="1" applyFont="1"/>
    <xf numFmtId="0" fontId="25" fillId="0" borderId="59" xfId="0" applyFont="1" applyFill="1" applyBorder="1" applyAlignment="1">
      <alignment horizontal="justify" vertical="center" wrapText="1"/>
    </xf>
    <xf numFmtId="4" fontId="25" fillId="17" borderId="134" xfId="0" applyNumberFormat="1" applyFont="1" applyFill="1" applyBorder="1" applyAlignment="1">
      <alignment horizontal="right" vertical="center" wrapText="1"/>
    </xf>
    <xf numFmtId="4" fontId="25" fillId="33" borderId="135" xfId="0" applyNumberFormat="1" applyFont="1" applyFill="1" applyBorder="1" applyAlignment="1">
      <alignment horizontal="right" vertical="center" wrapText="1"/>
    </xf>
    <xf numFmtId="4" fontId="25" fillId="0" borderId="135" xfId="0" applyNumberFormat="1" applyFont="1" applyBorder="1" applyAlignment="1">
      <alignment horizontal="right" vertical="center" wrapText="1"/>
    </xf>
    <xf numFmtId="4" fontId="25" fillId="0" borderId="136" xfId="0" applyNumberFormat="1" applyFont="1" applyBorder="1" applyAlignment="1">
      <alignment horizontal="right" vertical="center" wrapText="1"/>
    </xf>
    <xf numFmtId="3" fontId="58" fillId="0" borderId="0" xfId="30" applyNumberFormat="1" applyFont="1"/>
    <xf numFmtId="4" fontId="25" fillId="0" borderId="40" xfId="51" applyNumberFormat="1" applyFont="1" applyFill="1" applyBorder="1" applyAlignment="1">
      <alignment horizontal="right" vertical="center" wrapText="1"/>
    </xf>
    <xf numFmtId="3" fontId="21" fillId="0" borderId="0" xfId="30" applyNumberFormat="1" applyFont="1" applyFill="1"/>
    <xf numFmtId="0" fontId="21" fillId="0" borderId="0" xfId="30" applyFont="1" applyFill="1"/>
    <xf numFmtId="170" fontId="40" fillId="0" borderId="0" xfId="30" applyNumberFormat="1" applyFill="1"/>
    <xf numFmtId="170" fontId="49" fillId="0" borderId="0" xfId="30" applyNumberFormat="1" applyFont="1" applyFill="1"/>
    <xf numFmtId="4" fontId="25" fillId="35" borderId="105" xfId="30" applyNumberFormat="1" applyFont="1" applyFill="1" applyBorder="1" applyAlignment="1">
      <alignment vertical="center" wrapText="1"/>
    </xf>
    <xf numFmtId="170" fontId="43" fillId="35" borderId="103" xfId="30" applyNumberFormat="1" applyFont="1" applyFill="1" applyBorder="1" applyAlignment="1">
      <alignment vertical="center" wrapText="1"/>
    </xf>
    <xf numFmtId="170" fontId="25" fillId="35" borderId="104" xfId="30" applyNumberFormat="1" applyFont="1" applyFill="1" applyBorder="1" applyAlignment="1">
      <alignment vertical="center" wrapText="1"/>
    </xf>
    <xf numFmtId="170" fontId="25" fillId="35" borderId="105" xfId="30" applyNumberFormat="1" applyFont="1" applyFill="1" applyBorder="1" applyAlignment="1">
      <alignment vertical="center" wrapText="1"/>
    </xf>
    <xf numFmtId="170" fontId="24" fillId="35" borderId="105" xfId="30" applyNumberFormat="1" applyFont="1" applyFill="1" applyBorder="1" applyAlignment="1">
      <alignment vertical="center" wrapText="1"/>
    </xf>
    <xf numFmtId="170" fontId="25" fillId="35" borderId="106" xfId="30" applyNumberFormat="1" applyFont="1" applyFill="1" applyBorder="1" applyAlignment="1">
      <alignment vertical="center" wrapText="1"/>
    </xf>
    <xf numFmtId="170" fontId="25" fillId="35" borderId="107" xfId="30" applyNumberFormat="1" applyFont="1" applyFill="1" applyBorder="1" applyAlignment="1">
      <alignment vertical="center" wrapText="1"/>
    </xf>
    <xf numFmtId="170" fontId="24" fillId="35" borderId="106" xfId="30" applyNumberFormat="1" applyFont="1" applyFill="1" applyBorder="1" applyAlignment="1">
      <alignment vertical="center" wrapText="1"/>
    </xf>
    <xf numFmtId="170" fontId="24" fillId="35" borderId="104" xfId="30" applyNumberFormat="1" applyFont="1" applyFill="1" applyBorder="1" applyAlignment="1">
      <alignment vertical="center" wrapText="1"/>
    </xf>
    <xf numFmtId="170" fontId="24" fillId="35" borderId="107" xfId="30" applyNumberFormat="1" applyFont="1" applyFill="1" applyBorder="1" applyAlignment="1">
      <alignment vertical="center" wrapText="1"/>
    </xf>
    <xf numFmtId="170" fontId="48" fillId="34" borderId="103" xfId="30" applyNumberFormat="1" applyFont="1" applyFill="1" applyBorder="1" applyAlignment="1">
      <alignment horizontal="right" vertical="center" wrapText="1"/>
    </xf>
    <xf numFmtId="0" fontId="0" fillId="0" borderId="0" xfId="30" applyFont="1" applyFill="1" applyAlignment="1">
      <alignment vertical="center"/>
    </xf>
    <xf numFmtId="4" fontId="25" fillId="0" borderId="0" xfId="0" applyNumberFormat="1" applyFont="1" applyFill="1" applyAlignment="1">
      <alignment vertical="center" wrapText="1"/>
    </xf>
    <xf numFmtId="4" fontId="30" fillId="0" borderId="0" xfId="33" applyNumberFormat="1" applyFont="1" applyFill="1" applyAlignment="1">
      <alignment vertical="center"/>
    </xf>
    <xf numFmtId="0" fontId="25" fillId="0" borderId="0" xfId="33" applyFont="1" applyFill="1" applyAlignment="1">
      <alignment horizontal="left" vertical="center"/>
    </xf>
    <xf numFmtId="0" fontId="55" fillId="31" borderId="40" xfId="34" applyFont="1" applyFill="1" applyBorder="1" applyAlignment="1">
      <alignment vertical="center" wrapText="1"/>
    </xf>
    <xf numFmtId="4" fontId="0" fillId="0" borderId="0" xfId="30" applyNumberFormat="1" applyFont="1" applyAlignment="1">
      <alignment horizontal="right"/>
    </xf>
    <xf numFmtId="4" fontId="42" fillId="0" borderId="0" xfId="34" applyNumberFormat="1" applyFont="1" applyAlignment="1">
      <alignment horizontal="right"/>
    </xf>
    <xf numFmtId="4" fontId="43" fillId="33" borderId="103" xfId="30" applyNumberFormat="1" applyFont="1" applyFill="1" applyBorder="1" applyAlignment="1">
      <alignment vertical="center" wrapText="1"/>
    </xf>
    <xf numFmtId="4" fontId="24" fillId="33" borderId="104" xfId="30" applyNumberFormat="1" applyFont="1" applyFill="1" applyBorder="1" applyAlignment="1">
      <alignment vertical="center" wrapText="1"/>
    </xf>
    <xf numFmtId="4" fontId="24" fillId="33" borderId="105" xfId="30" applyNumberFormat="1" applyFont="1" applyFill="1" applyBorder="1" applyAlignment="1">
      <alignment vertical="center" wrapText="1"/>
    </xf>
    <xf numFmtId="4" fontId="24" fillId="33" borderId="106" xfId="30" applyNumberFormat="1" applyFont="1" applyFill="1" applyBorder="1" applyAlignment="1">
      <alignment vertical="center" wrapText="1"/>
    </xf>
    <xf numFmtId="4" fontId="24" fillId="33" borderId="110" xfId="30" applyNumberFormat="1" applyFont="1" applyFill="1" applyBorder="1" applyAlignment="1">
      <alignment vertical="center" wrapText="1"/>
    </xf>
    <xf numFmtId="4" fontId="24" fillId="33" borderId="107" xfId="30" applyNumberFormat="1" applyFont="1" applyFill="1" applyBorder="1" applyAlignment="1">
      <alignment vertical="center" wrapText="1"/>
    </xf>
    <xf numFmtId="4" fontId="24" fillId="33" borderId="108" xfId="30" applyNumberFormat="1" applyFont="1" applyFill="1" applyBorder="1" applyAlignment="1">
      <alignment vertical="center" wrapText="1"/>
    </xf>
    <xf numFmtId="4" fontId="48" fillId="30" borderId="55" xfId="30" applyNumberFormat="1" applyFont="1" applyFill="1" applyBorder="1" applyAlignment="1">
      <alignment horizontal="right" vertical="center" wrapText="1"/>
    </xf>
    <xf numFmtId="0" fontId="0" fillId="0" borderId="0" xfId="33" applyFont="1" applyFill="1"/>
    <xf numFmtId="4" fontId="25" fillId="0" borderId="0" xfId="33" applyNumberFormat="1" applyFont="1" applyFill="1" applyBorder="1" applyAlignment="1">
      <alignment vertical="center" wrapText="1"/>
    </xf>
    <xf numFmtId="4" fontId="25" fillId="0" borderId="0" xfId="34" applyNumberFormat="1" applyFont="1" applyFill="1" applyBorder="1" applyAlignment="1">
      <alignment vertical="center" wrapText="1"/>
    </xf>
    <xf numFmtId="4" fontId="30" fillId="0" borderId="0" xfId="34" applyNumberFormat="1" applyFont="1" applyFill="1" applyBorder="1" applyAlignment="1">
      <alignment vertical="center" wrapText="1"/>
    </xf>
    <xf numFmtId="4" fontId="54" fillId="0" borderId="0" xfId="34" applyNumberFormat="1" applyFont="1" applyFill="1" applyBorder="1" applyAlignment="1">
      <alignment vertical="center" wrapText="1"/>
    </xf>
    <xf numFmtId="4" fontId="24" fillId="0" borderId="0" xfId="34" applyNumberFormat="1" applyFont="1" applyFill="1" applyBorder="1" applyAlignment="1">
      <alignment vertical="center" wrapText="1"/>
    </xf>
    <xf numFmtId="4" fontId="52" fillId="0" borderId="0" xfId="33" applyNumberFormat="1" applyFont="1" applyFill="1" applyBorder="1" applyAlignment="1">
      <alignment vertical="center" wrapText="1"/>
    </xf>
    <xf numFmtId="49" fontId="25" fillId="0" borderId="40" xfId="51" applyNumberFormat="1" applyFont="1" applyBorder="1" applyAlignment="1">
      <alignment horizontal="center" vertical="center" wrapText="1"/>
    </xf>
    <xf numFmtId="4" fontId="24" fillId="25" borderId="116" xfId="0" applyNumberFormat="1" applyFont="1" applyFill="1" applyBorder="1" applyAlignment="1">
      <alignment vertical="center"/>
    </xf>
    <xf numFmtId="4" fontId="24" fillId="25" borderId="74" xfId="0" applyNumberFormat="1" applyFont="1" applyFill="1" applyBorder="1" applyAlignment="1">
      <alignment vertical="center"/>
    </xf>
    <xf numFmtId="4" fontId="24" fillId="24" borderId="84" xfId="0" applyNumberFormat="1" applyFont="1" applyFill="1" applyBorder="1" applyAlignment="1">
      <alignment vertical="center"/>
    </xf>
    <xf numFmtId="4" fontId="24" fillId="33" borderId="137" xfId="0" applyNumberFormat="1" applyFont="1" applyFill="1" applyBorder="1" applyAlignment="1">
      <alignment vertical="center"/>
    </xf>
    <xf numFmtId="4" fontId="24" fillId="33" borderId="138" xfId="0" applyNumberFormat="1" applyFont="1" applyFill="1" applyBorder="1" applyAlignment="1">
      <alignment vertical="center"/>
    </xf>
    <xf numFmtId="4" fontId="24" fillId="24" borderId="82" xfId="0" applyNumberFormat="1" applyFont="1" applyFill="1" applyBorder="1" applyAlignment="1">
      <alignment vertical="center"/>
    </xf>
    <xf numFmtId="0" fontId="23" fillId="37" borderId="37" xfId="0" applyFont="1" applyFill="1" applyBorder="1" applyAlignment="1">
      <alignment horizontal="center" vertical="center"/>
    </xf>
    <xf numFmtId="0" fontId="49" fillId="0" borderId="0" xfId="0" applyFont="1" applyAlignment="1">
      <alignment vertical="center" wrapText="1"/>
    </xf>
    <xf numFmtId="0" fontId="49" fillId="0" borderId="0" xfId="0" applyFont="1" applyFill="1" applyAlignment="1">
      <alignment vertical="center" wrapText="1"/>
    </xf>
    <xf numFmtId="0" fontId="49" fillId="0" borderId="0" xfId="33" applyFont="1" applyFill="1" applyAlignment="1">
      <alignment vertical="center" wrapText="1"/>
    </xf>
    <xf numFmtId="0" fontId="57" fillId="0" borderId="0" xfId="0" applyFont="1" applyFill="1" applyAlignment="1">
      <alignment vertical="center" wrapText="1"/>
    </xf>
    <xf numFmtId="0" fontId="24" fillId="0" borderId="40" xfId="33" applyFont="1" applyBorder="1" applyAlignment="1">
      <alignment horizontal="center" vertical="center" wrapText="1"/>
    </xf>
    <xf numFmtId="49" fontId="24" fillId="0" borderId="40" xfId="33" applyNumberFormat="1" applyFont="1" applyBorder="1" applyAlignment="1">
      <alignment horizontal="center" vertical="center" wrapText="1"/>
    </xf>
    <xf numFmtId="0" fontId="24" fillId="24" borderId="40" xfId="33" applyFont="1" applyFill="1" applyBorder="1" applyAlignment="1">
      <alignment horizontal="center" vertical="center" wrapText="1"/>
    </xf>
    <xf numFmtId="49" fontId="24" fillId="24" borderId="40" xfId="33" applyNumberFormat="1" applyFont="1" applyFill="1" applyBorder="1" applyAlignment="1">
      <alignment horizontal="center" vertical="center" wrapText="1"/>
    </xf>
    <xf numFmtId="0" fontId="24" fillId="24" borderId="40" xfId="33" applyFont="1" applyFill="1" applyBorder="1" applyAlignment="1">
      <alignment horizontal="left" vertical="center" wrapText="1"/>
    </xf>
    <xf numFmtId="4" fontId="24" fillId="24" borderId="40" xfId="33" applyNumberFormat="1" applyFont="1" applyFill="1" applyBorder="1" applyAlignment="1">
      <alignment vertical="center" wrapText="1"/>
    </xf>
    <xf numFmtId="0" fontId="24" fillId="4" borderId="40" xfId="33" applyFont="1" applyFill="1" applyBorder="1" applyAlignment="1">
      <alignment horizontal="left" vertical="center" wrapText="1"/>
    </xf>
    <xf numFmtId="4" fontId="24" fillId="4" borderId="40" xfId="33" applyNumberFormat="1" applyFont="1" applyFill="1" applyBorder="1" applyAlignment="1">
      <alignment vertical="center" wrapText="1"/>
    </xf>
    <xf numFmtId="0" fontId="25" fillId="0" borderId="40" xfId="33" applyFont="1" applyBorder="1" applyAlignment="1">
      <alignment horizontal="left" vertical="center" wrapText="1"/>
    </xf>
    <xf numFmtId="4" fontId="25" fillId="17" borderId="40" xfId="33" applyNumberFormat="1" applyFont="1" applyFill="1" applyBorder="1" applyAlignment="1">
      <alignment vertical="center" wrapText="1"/>
    </xf>
    <xf numFmtId="4" fontId="25" fillId="17" borderId="40" xfId="34" applyNumberFormat="1" applyFont="1" applyFill="1" applyBorder="1" applyAlignment="1">
      <alignment vertical="center" wrapText="1"/>
    </xf>
    <xf numFmtId="4" fontId="24" fillId="4" borderId="40" xfId="34" applyNumberFormat="1" applyFont="1" applyFill="1" applyBorder="1" applyAlignment="1">
      <alignment vertical="center" wrapText="1"/>
    </xf>
    <xf numFmtId="0" fontId="24" fillId="4" borderId="40" xfId="33" applyFont="1" applyFill="1" applyBorder="1" applyAlignment="1">
      <alignment vertical="center" wrapText="1"/>
    </xf>
    <xf numFmtId="49" fontId="24" fillId="38" borderId="40" xfId="34" applyNumberFormat="1" applyFont="1" applyFill="1" applyBorder="1" applyAlignment="1">
      <alignment horizontal="center" vertical="center" wrapText="1"/>
    </xf>
    <xf numFmtId="0" fontId="24" fillId="4" borderId="40" xfId="34" applyFont="1" applyFill="1" applyBorder="1" applyAlignment="1">
      <alignment horizontal="left" vertical="center" wrapText="1"/>
    </xf>
    <xf numFmtId="0" fontId="29" fillId="0" borderId="40" xfId="36" applyFont="1" applyBorder="1" applyAlignment="1">
      <alignment horizontal="left" vertical="center" wrapText="1"/>
    </xf>
    <xf numFmtId="4" fontId="30" fillId="17" borderId="40" xfId="33" applyNumberFormat="1" applyFont="1" applyFill="1" applyBorder="1" applyAlignment="1">
      <alignment horizontal="right" vertical="center" wrapText="1"/>
    </xf>
    <xf numFmtId="4" fontId="30" fillId="0" borderId="40" xfId="33" applyNumberFormat="1" applyFont="1" applyFill="1" applyBorder="1" applyAlignment="1">
      <alignment horizontal="right" vertical="center" wrapText="1"/>
    </xf>
    <xf numFmtId="0" fontId="29" fillId="0" borderId="40" xfId="36" applyFont="1" applyFill="1" applyBorder="1" applyAlignment="1">
      <alignment horizontal="left" vertical="center" wrapText="1"/>
    </xf>
    <xf numFmtId="4" fontId="52" fillId="0" borderId="40" xfId="0" applyNumberFormat="1" applyFont="1" applyFill="1" applyBorder="1" applyAlignment="1">
      <alignment wrapText="1"/>
    </xf>
    <xf numFmtId="4" fontId="30" fillId="17" borderId="40" xfId="34" applyNumberFormat="1" applyFont="1" applyFill="1" applyBorder="1" applyAlignment="1">
      <alignment vertical="center" wrapText="1"/>
    </xf>
    <xf numFmtId="4" fontId="30" fillId="33" borderId="40" xfId="34" applyNumberFormat="1" applyFont="1" applyFill="1" applyBorder="1" applyAlignment="1">
      <alignment vertical="center" wrapText="1"/>
    </xf>
    <xf numFmtId="4" fontId="30" fillId="0" borderId="40" xfId="34" applyNumberFormat="1" applyFont="1" applyFill="1" applyBorder="1" applyAlignment="1">
      <alignment vertical="center" wrapText="1"/>
    </xf>
    <xf numFmtId="4" fontId="54" fillId="0" borderId="40" xfId="51" applyNumberFormat="1" applyFont="1" applyFill="1" applyBorder="1" applyAlignment="1">
      <alignment vertical="center" wrapText="1"/>
    </xf>
    <xf numFmtId="4" fontId="54" fillId="0" borderId="40" xfId="0" applyNumberFormat="1" applyFont="1" applyFill="1" applyBorder="1" applyAlignment="1">
      <alignment wrapText="1"/>
    </xf>
    <xf numFmtId="4" fontId="54" fillId="36" borderId="40" xfId="51" applyNumberFormat="1" applyFont="1" applyFill="1" applyBorder="1" applyAlignment="1">
      <alignment vertical="center" wrapText="1"/>
    </xf>
    <xf numFmtId="4" fontId="54" fillId="0" borderId="40" xfId="34" applyNumberFormat="1" applyFont="1" applyFill="1" applyBorder="1" applyAlignment="1">
      <alignment vertical="center" wrapText="1"/>
    </xf>
    <xf numFmtId="0" fontId="30" fillId="0" borderId="40" xfId="34" applyFont="1" applyBorder="1" applyAlignment="1">
      <alignment horizontal="left" vertical="center" wrapText="1"/>
    </xf>
    <xf numFmtId="0" fontId="30" fillId="0" borderId="40" xfId="34" applyFont="1" applyFill="1" applyBorder="1" applyAlignment="1">
      <alignment vertical="center" wrapText="1"/>
    </xf>
    <xf numFmtId="4" fontId="30" fillId="17" borderId="40" xfId="33" applyNumberFormat="1" applyFont="1" applyFill="1" applyBorder="1" applyAlignment="1">
      <alignment vertical="center" wrapText="1"/>
    </xf>
    <xf numFmtId="4" fontId="30" fillId="33" borderId="40" xfId="33" applyNumberFormat="1" applyFont="1" applyFill="1" applyBorder="1" applyAlignment="1">
      <alignment vertical="center" wrapText="1"/>
    </xf>
    <xf numFmtId="4" fontId="30" fillId="0" borderId="40" xfId="33" applyNumberFormat="1" applyFont="1" applyFill="1" applyBorder="1" applyAlignment="1">
      <alignment vertical="center" wrapText="1"/>
    </xf>
    <xf numFmtId="0" fontId="30" fillId="0" borderId="40" xfId="34" applyFont="1" applyBorder="1" applyAlignment="1">
      <alignment vertical="center" wrapText="1"/>
    </xf>
    <xf numFmtId="4" fontId="54" fillId="0" borderId="40" xfId="34" applyNumberFormat="1" applyFont="1" applyFill="1" applyBorder="1" applyAlignment="1">
      <alignment horizontal="right" vertical="center" wrapText="1"/>
    </xf>
    <xf numFmtId="4" fontId="30" fillId="0" borderId="40" xfId="34" applyNumberFormat="1" applyFont="1" applyFill="1" applyBorder="1" applyAlignment="1">
      <alignment horizontal="right" vertical="center" wrapText="1"/>
    </xf>
    <xf numFmtId="4" fontId="24" fillId="4" borderId="40" xfId="34" applyNumberFormat="1" applyFont="1" applyFill="1" applyBorder="1" applyAlignment="1">
      <alignment horizontal="right" vertical="center" wrapText="1"/>
    </xf>
    <xf numFmtId="4" fontId="54" fillId="0" borderId="40" xfId="33" applyNumberFormat="1" applyFont="1" applyFill="1" applyBorder="1" applyAlignment="1">
      <alignment vertical="center" wrapText="1"/>
    </xf>
    <xf numFmtId="4" fontId="30" fillId="17" borderId="40" xfId="0" applyNumberFormat="1" applyFont="1" applyFill="1" applyBorder="1" applyAlignment="1">
      <alignment vertical="center" wrapText="1"/>
    </xf>
    <xf numFmtId="4" fontId="30" fillId="0" borderId="40" xfId="0" applyNumberFormat="1" applyFont="1" applyFill="1" applyBorder="1" applyAlignment="1">
      <alignment vertical="center" wrapText="1"/>
    </xf>
    <xf numFmtId="4" fontId="25" fillId="25" borderId="40" xfId="34" applyNumberFormat="1" applyFont="1" applyFill="1" applyBorder="1" applyAlignment="1">
      <alignment vertical="center" wrapText="1"/>
    </xf>
    <xf numFmtId="0" fontId="24" fillId="4" borderId="40" xfId="34" applyFont="1" applyFill="1" applyBorder="1" applyAlignment="1">
      <alignment vertical="center" wrapText="1"/>
    </xf>
    <xf numFmtId="4" fontId="24" fillId="32" borderId="40" xfId="34" applyNumberFormat="1" applyFont="1" applyFill="1" applyBorder="1" applyAlignment="1">
      <alignment vertical="center" wrapText="1"/>
    </xf>
    <xf numFmtId="4" fontId="24" fillId="33" borderId="40" xfId="34" applyNumberFormat="1" applyFont="1" applyFill="1" applyBorder="1" applyAlignment="1">
      <alignment vertical="center" wrapText="1"/>
    </xf>
    <xf numFmtId="4" fontId="54" fillId="32" borderId="40" xfId="51" applyNumberFormat="1" applyFont="1" applyFill="1" applyBorder="1" applyAlignment="1">
      <alignment vertical="center" wrapText="1"/>
    </xf>
    <xf numFmtId="4" fontId="54" fillId="32" borderId="40" xfId="33" applyNumberFormat="1" applyFont="1" applyFill="1" applyBorder="1" applyAlignment="1">
      <alignment vertical="center" wrapText="1"/>
    </xf>
    <xf numFmtId="4" fontId="25" fillId="32" borderId="40" xfId="33" applyNumberFormat="1" applyFont="1" applyFill="1" applyBorder="1" applyAlignment="1">
      <alignment vertical="center" wrapText="1"/>
    </xf>
    <xf numFmtId="4" fontId="24" fillId="38" borderId="40" xfId="34" applyNumberFormat="1" applyFont="1" applyFill="1" applyBorder="1" applyAlignment="1">
      <alignment horizontal="center" vertical="center" wrapText="1"/>
    </xf>
    <xf numFmtId="4" fontId="24" fillId="4" borderId="40" xfId="34" applyNumberFormat="1" applyFont="1" applyFill="1" applyBorder="1" applyAlignment="1">
      <alignment horizontal="left" vertical="center" wrapText="1"/>
    </xf>
    <xf numFmtId="4" fontId="24" fillId="4" borderId="40" xfId="34" applyNumberFormat="1" applyFont="1" applyFill="1" applyBorder="1" applyAlignment="1">
      <alignment vertical="top" wrapText="1"/>
    </xf>
    <xf numFmtId="0" fontId="21" fillId="15" borderId="40" xfId="33" applyFont="1" applyFill="1" applyBorder="1" applyAlignment="1">
      <alignment horizontal="left"/>
    </xf>
    <xf numFmtId="49" fontId="23" fillId="15" borderId="40" xfId="33" applyNumberFormat="1" applyFont="1" applyFill="1" applyBorder="1" applyAlignment="1">
      <alignment horizontal="center"/>
    </xf>
    <xf numFmtId="4" fontId="24" fillId="15" borderId="40" xfId="33" applyNumberFormat="1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/>
    </xf>
    <xf numFmtId="0" fontId="25" fillId="0" borderId="40" xfId="34" applyFont="1" applyFill="1" applyBorder="1" applyAlignment="1">
      <alignment wrapText="1"/>
    </xf>
    <xf numFmtId="0" fontId="24" fillId="4" borderId="40" xfId="34" applyFont="1" applyFill="1" applyBorder="1" applyAlignment="1">
      <alignment horizontal="left" wrapText="1"/>
    </xf>
    <xf numFmtId="0" fontId="25" fillId="0" borderId="40" xfId="34" applyFont="1" applyBorder="1" applyAlignment="1">
      <alignment wrapText="1"/>
    </xf>
    <xf numFmtId="0" fontId="24" fillId="24" borderId="40" xfId="33" applyFont="1" applyFill="1" applyBorder="1" applyAlignment="1">
      <alignment horizontal="center" wrapText="1"/>
    </xf>
    <xf numFmtId="49" fontId="24" fillId="24" borderId="40" xfId="33" applyNumberFormat="1" applyFont="1" applyFill="1" applyBorder="1" applyAlignment="1">
      <alignment horizontal="center" wrapText="1"/>
    </xf>
    <xf numFmtId="0" fontId="24" fillId="24" borderId="40" xfId="33" applyFont="1" applyFill="1" applyBorder="1" applyAlignment="1">
      <alignment horizontal="left" wrapText="1"/>
    </xf>
    <xf numFmtId="0" fontId="24" fillId="4" borderId="40" xfId="33" applyFont="1" applyFill="1" applyBorder="1" applyAlignment="1">
      <alignment horizontal="left" wrapText="1"/>
    </xf>
    <xf numFmtId="49" fontId="24" fillId="38" borderId="40" xfId="33" applyNumberFormat="1" applyFont="1" applyFill="1" applyBorder="1" applyAlignment="1">
      <alignment horizontal="center" wrapText="1"/>
    </xf>
    <xf numFmtId="0" fontId="24" fillId="4" borderId="40" xfId="34" applyFont="1" applyFill="1" applyBorder="1" applyAlignment="1">
      <alignment wrapText="1"/>
    </xf>
    <xf numFmtId="166" fontId="54" fillId="33" borderId="40" xfId="51" applyNumberFormat="1" applyFont="1" applyFill="1" applyBorder="1" applyAlignment="1">
      <alignment horizontal="right" vertical="center" wrapText="1"/>
    </xf>
    <xf numFmtId="166" fontId="54" fillId="0" borderId="40" xfId="51" applyNumberFormat="1" applyFont="1" applyFill="1" applyBorder="1" applyAlignment="1">
      <alignment horizontal="right" vertical="center" wrapText="1"/>
    </xf>
    <xf numFmtId="166" fontId="54" fillId="0" borderId="40" xfId="0" applyNumberFormat="1" applyFont="1" applyFill="1" applyBorder="1" applyAlignment="1">
      <alignment vertical="center" wrapText="1"/>
    </xf>
    <xf numFmtId="0" fontId="54" fillId="31" borderId="40" xfId="51" applyFont="1" applyFill="1" applyBorder="1" applyAlignment="1">
      <alignment wrapText="1"/>
    </xf>
    <xf numFmtId="4" fontId="54" fillId="31" borderId="40" xfId="51" applyNumberFormat="1" applyFont="1" applyFill="1" applyBorder="1" applyAlignment="1">
      <alignment horizontal="right" wrapText="1"/>
    </xf>
    <xf numFmtId="0" fontId="25" fillId="0" borderId="40" xfId="34" applyFont="1" applyBorder="1" applyAlignment="1">
      <alignment horizontal="left" wrapText="1"/>
    </xf>
    <xf numFmtId="0" fontId="24" fillId="27" borderId="40" xfId="33" applyFont="1" applyFill="1" applyBorder="1" applyAlignment="1">
      <alignment horizontal="left" wrapText="1"/>
    </xf>
    <xf numFmtId="0" fontId="24" fillId="27" borderId="40" xfId="33" applyFont="1" applyFill="1" applyBorder="1" applyAlignment="1">
      <alignment horizontal="left" vertical="center" wrapText="1"/>
    </xf>
    <xf numFmtId="0" fontId="24" fillId="0" borderId="40" xfId="34" applyFont="1" applyFill="1" applyBorder="1" applyAlignment="1">
      <alignment wrapText="1"/>
    </xf>
    <xf numFmtId="49" fontId="24" fillId="38" borderId="40" xfId="34" applyNumberFormat="1" applyFont="1" applyFill="1" applyBorder="1" applyAlignment="1">
      <alignment horizontal="center" wrapText="1"/>
    </xf>
    <xf numFmtId="4" fontId="52" fillId="32" borderId="40" xfId="51" applyNumberFormat="1" applyFont="1" applyFill="1" applyBorder="1" applyAlignment="1">
      <alignment horizontal="right" vertical="center" wrapText="1"/>
    </xf>
    <xf numFmtId="0" fontId="24" fillId="24" borderId="40" xfId="33" applyFont="1" applyFill="1" applyBorder="1" applyAlignment="1">
      <alignment horizontal="center" vertical="top" wrapText="1"/>
    </xf>
    <xf numFmtId="49" fontId="24" fillId="24" borderId="40" xfId="33" applyNumberFormat="1" applyFont="1" applyFill="1" applyBorder="1" applyAlignment="1">
      <alignment horizontal="center" vertical="top" wrapText="1"/>
    </xf>
    <xf numFmtId="0" fontId="24" fillId="24" borderId="40" xfId="33" applyFont="1" applyFill="1" applyBorder="1" applyAlignment="1">
      <alignment vertical="top" wrapText="1"/>
    </xf>
    <xf numFmtId="49" fontId="24" fillId="38" borderId="40" xfId="33" applyNumberFormat="1" applyFont="1" applyFill="1" applyBorder="1" applyAlignment="1">
      <alignment horizontal="center" vertical="top" wrapText="1"/>
    </xf>
    <xf numFmtId="49" fontId="24" fillId="38" borderId="40" xfId="34" applyNumberFormat="1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center" wrapText="1"/>
    </xf>
    <xf numFmtId="4" fontId="0" fillId="0" borderId="0" xfId="0" applyNumberFormat="1" applyFont="1" applyFill="1" applyAlignment="1">
      <alignment vertical="center" wrapText="1"/>
    </xf>
    <xf numFmtId="4" fontId="24" fillId="4" borderId="139" xfId="0" applyNumberFormat="1" applyFont="1" applyFill="1" applyBorder="1" applyAlignment="1">
      <alignment vertical="center"/>
    </xf>
    <xf numFmtId="0" fontId="24" fillId="4" borderId="140" xfId="0" applyFont="1" applyFill="1" applyBorder="1" applyAlignment="1">
      <alignment vertical="center"/>
    </xf>
    <xf numFmtId="0" fontId="24" fillId="4" borderId="140" xfId="0" applyFont="1" applyFill="1" applyBorder="1" applyAlignment="1">
      <alignment horizontal="center" vertical="center"/>
    </xf>
    <xf numFmtId="0" fontId="24" fillId="4" borderId="141" xfId="0" applyFont="1" applyFill="1" applyBorder="1" applyAlignment="1">
      <alignment horizontal="center" vertical="center"/>
    </xf>
    <xf numFmtId="0" fontId="25" fillId="0" borderId="142" xfId="0" applyFont="1" applyBorder="1" applyAlignment="1">
      <alignment horizontal="center" vertical="center"/>
    </xf>
    <xf numFmtId="0" fontId="24" fillId="0" borderId="143" xfId="0" applyFont="1" applyBorder="1" applyAlignment="1">
      <alignment horizontal="center" vertical="center"/>
    </xf>
    <xf numFmtId="0" fontId="25" fillId="0" borderId="144" xfId="0" applyFont="1" applyBorder="1" applyAlignment="1">
      <alignment vertical="center"/>
    </xf>
    <xf numFmtId="4" fontId="24" fillId="4" borderId="42" xfId="0" applyNumberFormat="1" applyFont="1" applyFill="1" applyBorder="1" applyAlignment="1">
      <alignment vertical="center"/>
    </xf>
    <xf numFmtId="4" fontId="24" fillId="4" borderId="145" xfId="0" applyNumberFormat="1" applyFont="1" applyFill="1" applyBorder="1" applyAlignment="1">
      <alignment vertical="center"/>
    </xf>
    <xf numFmtId="4" fontId="24" fillId="4" borderId="146" xfId="0" applyNumberFormat="1" applyFont="1" applyFill="1" applyBorder="1" applyAlignment="1">
      <alignment vertical="center"/>
    </xf>
    <xf numFmtId="4" fontId="24" fillId="4" borderId="110" xfId="0" applyNumberFormat="1" applyFont="1" applyFill="1" applyBorder="1" applyAlignment="1">
      <alignment vertical="center"/>
    </xf>
    <xf numFmtId="4" fontId="25" fillId="0" borderId="50" xfId="0" applyNumberFormat="1" applyFont="1" applyBorder="1" applyAlignment="1">
      <alignment vertical="center"/>
    </xf>
    <xf numFmtId="4" fontId="25" fillId="0" borderId="119" xfId="0" applyNumberFormat="1" applyFont="1" applyBorder="1" applyAlignment="1">
      <alignment vertical="center" wrapText="1"/>
    </xf>
    <xf numFmtId="4" fontId="24" fillId="0" borderId="0" xfId="0" applyNumberFormat="1" applyFont="1"/>
    <xf numFmtId="4" fontId="25" fillId="0" borderId="0" xfId="0" applyNumberFormat="1" applyFont="1" applyFill="1"/>
    <xf numFmtId="4" fontId="24" fillId="0" borderId="0" xfId="0" applyNumberFormat="1" applyFont="1" applyAlignment="1">
      <alignment vertical="center" wrapText="1"/>
    </xf>
    <xf numFmtId="4" fontId="25" fillId="0" borderId="0" xfId="0" applyNumberFormat="1" applyFont="1" applyAlignment="1">
      <alignment vertical="center" wrapText="1"/>
    </xf>
    <xf numFmtId="4" fontId="24" fillId="0" borderId="0" xfId="0" applyNumberFormat="1" applyFont="1" applyFill="1"/>
    <xf numFmtId="0" fontId="25" fillId="0" borderId="0" xfId="0" applyFont="1" applyAlignment="1">
      <alignment horizontal="left" vertical="top" wrapText="1"/>
    </xf>
    <xf numFmtId="4" fontId="25" fillId="36" borderId="40" xfId="33" applyNumberFormat="1" applyFont="1" applyFill="1" applyBorder="1" applyAlignment="1">
      <alignment vertical="center" wrapText="1"/>
    </xf>
    <xf numFmtId="4" fontId="24" fillId="33" borderId="40" xfId="0" applyNumberFormat="1" applyFont="1" applyFill="1" applyBorder="1" applyAlignment="1">
      <alignment horizontal="center" vertical="center" wrapText="1"/>
    </xf>
    <xf numFmtId="0" fontId="24" fillId="32" borderId="40" xfId="0" applyFont="1" applyFill="1" applyBorder="1" applyAlignment="1">
      <alignment horizontal="center" vertical="center" wrapText="1"/>
    </xf>
    <xf numFmtId="0" fontId="24" fillId="0" borderId="148" xfId="0" applyFont="1" applyBorder="1" applyAlignment="1">
      <alignment horizontal="justify" vertical="center" wrapText="1"/>
    </xf>
    <xf numFmtId="4" fontId="24" fillId="17" borderId="148" xfId="0" applyNumberFormat="1" applyFont="1" applyFill="1" applyBorder="1" applyAlignment="1">
      <alignment horizontal="right" vertical="center" wrapText="1"/>
    </xf>
    <xf numFmtId="4" fontId="24" fillId="19" borderId="21" xfId="0" applyNumberFormat="1" applyFont="1" applyFill="1" applyBorder="1" applyAlignment="1">
      <alignment horizontal="right" vertical="center" wrapText="1"/>
    </xf>
    <xf numFmtId="0" fontId="24" fillId="19" borderId="37" xfId="0" applyFont="1" applyFill="1" applyBorder="1" applyAlignment="1">
      <alignment horizontal="center" vertical="center" wrapText="1"/>
    </xf>
    <xf numFmtId="4" fontId="24" fillId="40" borderId="58" xfId="0" applyNumberFormat="1" applyFont="1" applyFill="1" applyBorder="1" applyAlignment="1">
      <alignment horizontal="right" vertical="center" wrapText="1"/>
    </xf>
    <xf numFmtId="4" fontId="24" fillId="0" borderId="58" xfId="0" applyNumberFormat="1" applyFont="1" applyFill="1" applyBorder="1" applyAlignment="1">
      <alignment horizontal="right" vertical="center" wrapText="1"/>
    </xf>
    <xf numFmtId="4" fontId="24" fillId="0" borderId="149" xfId="0" applyNumberFormat="1" applyFont="1" applyFill="1" applyBorder="1" applyAlignment="1">
      <alignment horizontal="right" vertical="center" wrapText="1"/>
    </xf>
    <xf numFmtId="4" fontId="24" fillId="17" borderId="147" xfId="0" applyNumberFormat="1" applyFont="1" applyFill="1" applyBorder="1" applyAlignment="1">
      <alignment horizontal="right" vertical="center" wrapText="1"/>
    </xf>
    <xf numFmtId="4" fontId="24" fillId="33" borderId="119" xfId="0" applyNumberFormat="1" applyFont="1" applyFill="1" applyBorder="1" applyAlignment="1">
      <alignment horizontal="right" vertical="center" wrapText="1"/>
    </xf>
    <xf numFmtId="4" fontId="24" fillId="0" borderId="119" xfId="0" applyNumberFormat="1" applyFont="1" applyBorder="1" applyAlignment="1">
      <alignment horizontal="right" vertical="center" wrapText="1"/>
    </xf>
    <xf numFmtId="4" fontId="24" fillId="0" borderId="120" xfId="0" applyNumberFormat="1" applyFont="1" applyBorder="1" applyAlignment="1">
      <alignment horizontal="right" vertical="center" wrapText="1"/>
    </xf>
    <xf numFmtId="0" fontId="23" fillId="37" borderId="38" xfId="0" applyFont="1" applyFill="1" applyBorder="1" applyAlignment="1">
      <alignment horizontal="center" vertical="center"/>
    </xf>
    <xf numFmtId="0" fontId="23" fillId="37" borderId="39" xfId="0" applyFont="1" applyFill="1" applyBorder="1" applyAlignment="1">
      <alignment horizontal="center" vertical="center"/>
    </xf>
    <xf numFmtId="4" fontId="21" fillId="26" borderId="37" xfId="0" applyNumberFormat="1" applyFont="1" applyFill="1" applyBorder="1" applyAlignment="1">
      <alignment vertical="center"/>
    </xf>
    <xf numFmtId="3" fontId="23" fillId="8" borderId="150" xfId="0" applyNumberFormat="1" applyFont="1" applyFill="1" applyBorder="1" applyAlignment="1">
      <alignment vertical="center"/>
    </xf>
    <xf numFmtId="3" fontId="23" fillId="8" borderId="38" xfId="0" applyNumberFormat="1" applyFont="1" applyFill="1" applyBorder="1" applyAlignment="1">
      <alignment vertical="center"/>
    </xf>
    <xf numFmtId="3" fontId="23" fillId="8" borderId="39" xfId="0" applyNumberFormat="1" applyFont="1" applyFill="1" applyBorder="1" applyAlignment="1">
      <alignment vertical="center"/>
    </xf>
    <xf numFmtId="0" fontId="24" fillId="32" borderId="55" xfId="35" applyFont="1" applyFill="1" applyBorder="1" applyAlignment="1">
      <alignment horizontal="center" vertical="center" wrapText="1"/>
    </xf>
    <xf numFmtId="4" fontId="25" fillId="32" borderId="52" xfId="30" applyNumberFormat="1" applyFont="1" applyFill="1" applyBorder="1" applyAlignment="1">
      <alignment vertical="center" wrapText="1"/>
    </xf>
    <xf numFmtId="4" fontId="25" fillId="32" borderId="62" xfId="30" applyNumberFormat="1" applyFont="1" applyFill="1" applyBorder="1" applyAlignment="1">
      <alignment vertical="center" wrapText="1"/>
    </xf>
    <xf numFmtId="4" fontId="25" fillId="32" borderId="67" xfId="30" applyNumberFormat="1" applyFont="1" applyFill="1" applyBorder="1" applyAlignment="1">
      <alignment vertical="center" wrapText="1"/>
    </xf>
    <xf numFmtId="4" fontId="25" fillId="32" borderId="109" xfId="30" applyNumberFormat="1" applyFont="1" applyFill="1" applyBorder="1" applyAlignment="1">
      <alignment vertical="center" wrapText="1"/>
    </xf>
    <xf numFmtId="4" fontId="25" fillId="32" borderId="71" xfId="30" applyNumberFormat="1" applyFont="1" applyFill="1" applyBorder="1" applyAlignment="1">
      <alignment vertical="center" wrapText="1"/>
    </xf>
    <xf numFmtId="4" fontId="25" fillId="32" borderId="76" xfId="30" applyNumberFormat="1" applyFont="1" applyFill="1" applyBorder="1" applyAlignment="1">
      <alignment vertical="center" wrapText="1"/>
    </xf>
    <xf numFmtId="0" fontId="24" fillId="33" borderId="54" xfId="56" applyFont="1" applyFill="1" applyBorder="1" applyAlignment="1">
      <alignment horizontal="center" vertical="center" wrapText="1"/>
    </xf>
    <xf numFmtId="0" fontId="59" fillId="35" borderId="103" xfId="35" applyFont="1" applyFill="1" applyBorder="1" applyAlignment="1">
      <alignment horizontal="center" vertical="center" wrapText="1"/>
    </xf>
    <xf numFmtId="0" fontId="25" fillId="0" borderId="101" xfId="34" applyFont="1" applyBorder="1" applyAlignment="1">
      <alignment horizontal="center" vertical="center" wrapText="1"/>
    </xf>
    <xf numFmtId="49" fontId="25" fillId="0" borderId="102" xfId="34" applyNumberFormat="1" applyFont="1" applyFill="1" applyBorder="1" applyAlignment="1">
      <alignment horizontal="center" vertical="center" wrapText="1"/>
    </xf>
    <xf numFmtId="0" fontId="30" fillId="0" borderId="40" xfId="51" applyFont="1" applyFill="1" applyBorder="1" applyAlignment="1">
      <alignment horizontal="left" vertical="center" wrapText="1"/>
    </xf>
    <xf numFmtId="0" fontId="54" fillId="0" borderId="40" xfId="51" applyFont="1" applyFill="1" applyBorder="1" applyAlignment="1">
      <alignment horizontal="left" vertical="center" wrapText="1"/>
    </xf>
    <xf numFmtId="4" fontId="25" fillId="33" borderId="40" xfId="60" applyNumberFormat="1" applyFont="1" applyFill="1" applyBorder="1" applyAlignment="1">
      <alignment vertical="center" wrapText="1"/>
    </xf>
    <xf numFmtId="4" fontId="25" fillId="0" borderId="40" xfId="60" applyNumberFormat="1" applyFont="1" applyFill="1" applyBorder="1" applyAlignment="1">
      <alignment vertical="center" wrapText="1"/>
    </xf>
    <xf numFmtId="4" fontId="54" fillId="0" borderId="40" xfId="60" applyNumberFormat="1" applyFont="1" applyFill="1" applyBorder="1" applyAlignment="1">
      <alignment vertical="center" wrapText="1"/>
    </xf>
    <xf numFmtId="4" fontId="25" fillId="31" borderId="40" xfId="60" applyNumberFormat="1" applyFont="1" applyFill="1" applyBorder="1" applyAlignment="1">
      <alignment vertical="center" wrapText="1"/>
    </xf>
    <xf numFmtId="0" fontId="25" fillId="0" borderId="25" xfId="0" applyFont="1" applyBorder="1" applyAlignment="1">
      <alignment horizontal="center" vertical="center"/>
    </xf>
    <xf numFmtId="49" fontId="24" fillId="27" borderId="46" xfId="0" applyNumberFormat="1" applyFont="1" applyFill="1" applyBorder="1" applyAlignment="1">
      <alignment horizontal="center" vertical="center"/>
    </xf>
    <xf numFmtId="49" fontId="24" fillId="4" borderId="46" xfId="0" applyNumberFormat="1" applyFont="1" applyFill="1" applyBorder="1" applyAlignment="1">
      <alignment horizontal="center" vertical="center"/>
    </xf>
    <xf numFmtId="4" fontId="24" fillId="4" borderId="152" xfId="0" applyNumberFormat="1" applyFont="1" applyFill="1" applyBorder="1" applyAlignment="1">
      <alignment vertical="center"/>
    </xf>
    <xf numFmtId="4" fontId="24" fillId="4" borderId="153" xfId="0" applyNumberFormat="1" applyFont="1" applyFill="1" applyBorder="1" applyAlignment="1">
      <alignment vertical="center"/>
    </xf>
    <xf numFmtId="4" fontId="24" fillId="4" borderId="154" xfId="0" applyNumberFormat="1" applyFont="1" applyFill="1" applyBorder="1" applyAlignment="1">
      <alignment vertical="center"/>
    </xf>
    <xf numFmtId="4" fontId="24" fillId="24" borderId="155" xfId="0" applyNumberFormat="1" applyFont="1" applyFill="1" applyBorder="1" applyAlignment="1">
      <alignment vertical="center"/>
    </xf>
    <xf numFmtId="0" fontId="24" fillId="39" borderId="59" xfId="0" applyFont="1" applyFill="1" applyBorder="1" applyAlignment="1">
      <alignment horizontal="justify" vertical="center" wrapText="1"/>
    </xf>
    <xf numFmtId="0" fontId="24" fillId="32" borderId="54" xfId="0" applyFont="1" applyFill="1" applyBorder="1" applyAlignment="1">
      <alignment horizontal="center" vertical="center" wrapText="1"/>
    </xf>
    <xf numFmtId="4" fontId="24" fillId="33" borderId="54" xfId="0" applyNumberFormat="1" applyFont="1" applyFill="1" applyBorder="1" applyAlignment="1">
      <alignment horizontal="center" vertical="center" wrapText="1"/>
    </xf>
    <xf numFmtId="0" fontId="24" fillId="0" borderId="54" xfId="0" applyFont="1" applyFill="1" applyBorder="1" applyAlignment="1">
      <alignment horizontal="center" vertical="center" wrapText="1"/>
    </xf>
    <xf numFmtId="0" fontId="24" fillId="0" borderId="131" xfId="0" applyFont="1" applyFill="1" applyBorder="1" applyAlignment="1">
      <alignment horizontal="center" vertical="center" wrapText="1"/>
    </xf>
    <xf numFmtId="10" fontId="24" fillId="0" borderId="0" xfId="0" applyNumberFormat="1" applyFont="1" applyAlignment="1">
      <alignment horizontal="right" vertical="top" wrapText="1"/>
    </xf>
    <xf numFmtId="0" fontId="61" fillId="0" borderId="0" xfId="0" applyFont="1" applyAlignment="1">
      <alignment vertical="center" wrapText="1"/>
    </xf>
    <xf numFmtId="4" fontId="61" fillId="0" borderId="0" xfId="0" applyNumberFormat="1" applyFont="1"/>
    <xf numFmtId="10" fontId="24" fillId="0" borderId="0" xfId="0" applyNumberFormat="1" applyFont="1" applyAlignment="1">
      <alignment horizontal="right" vertical="center" wrapText="1"/>
    </xf>
    <xf numFmtId="0" fontId="25" fillId="0" borderId="37" xfId="0" applyFont="1" applyBorder="1" applyAlignment="1">
      <alignment vertical="center"/>
    </xf>
    <xf numFmtId="0" fontId="21" fillId="0" borderId="127" xfId="0" applyFont="1" applyBorder="1" applyAlignment="1">
      <alignment horizontal="center" vertical="center"/>
    </xf>
    <xf numFmtId="0" fontId="0" fillId="0" borderId="127" xfId="0" applyBorder="1" applyAlignment="1">
      <alignment vertical="center"/>
    </xf>
    <xf numFmtId="49" fontId="24" fillId="39" borderId="15" xfId="0" applyNumberFormat="1" applyFont="1" applyFill="1" applyBorder="1" applyAlignment="1">
      <alignment vertical="center"/>
    </xf>
    <xf numFmtId="0" fontId="25" fillId="39" borderId="16" xfId="0" applyFont="1" applyFill="1" applyBorder="1" applyAlignment="1">
      <alignment vertical="center"/>
    </xf>
    <xf numFmtId="0" fontId="21" fillId="39" borderId="16" xfId="0" applyFont="1" applyFill="1" applyBorder="1" applyAlignment="1">
      <alignment horizontal="center" vertical="center"/>
    </xf>
    <xf numFmtId="0" fontId="0" fillId="39" borderId="16" xfId="0" applyFill="1" applyBorder="1" applyAlignment="1">
      <alignment vertical="center"/>
    </xf>
    <xf numFmtId="0" fontId="24" fillId="4" borderId="140" xfId="0" applyFont="1" applyFill="1" applyBorder="1" applyAlignment="1">
      <alignment horizontal="left" vertical="center" wrapText="1"/>
    </xf>
    <xf numFmtId="0" fontId="25" fillId="0" borderId="40" xfId="33" applyNumberFormat="1" applyFont="1" applyBorder="1" applyAlignment="1">
      <alignment horizontal="center" vertical="center" wrapText="1"/>
    </xf>
    <xf numFmtId="0" fontId="24" fillId="38" borderId="40" xfId="34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10" fontId="25" fillId="0" borderId="0" xfId="33" applyNumberFormat="1" applyFont="1" applyFill="1" applyAlignment="1">
      <alignment horizontal="center" vertical="center" wrapText="1"/>
    </xf>
    <xf numFmtId="0" fontId="24" fillId="24" borderId="40" xfId="33" applyNumberFormat="1" applyFont="1" applyFill="1" applyBorder="1" applyAlignment="1">
      <alignment horizontal="center" vertical="center" wrapText="1"/>
    </xf>
    <xf numFmtId="0" fontId="24" fillId="38" borderId="40" xfId="33" applyNumberFormat="1" applyFont="1" applyFill="1" applyBorder="1" applyAlignment="1">
      <alignment horizontal="center" vertical="center" wrapText="1"/>
    </xf>
    <xf numFmtId="0" fontId="24" fillId="24" borderId="40" xfId="33" applyNumberFormat="1" applyFont="1" applyFill="1" applyBorder="1" applyAlignment="1">
      <alignment horizontal="center" wrapText="1"/>
    </xf>
    <xf numFmtId="0" fontId="24" fillId="38" borderId="40" xfId="33" applyNumberFormat="1" applyFont="1" applyFill="1" applyBorder="1" applyAlignment="1">
      <alignment horizontal="center" wrapText="1"/>
    </xf>
    <xf numFmtId="0" fontId="24" fillId="38" borderId="40" xfId="34" applyNumberFormat="1" applyFont="1" applyFill="1" applyBorder="1" applyAlignment="1">
      <alignment vertical="center" wrapText="1"/>
    </xf>
    <xf numFmtId="4" fontId="24" fillId="4" borderId="156" xfId="0" applyNumberFormat="1" applyFont="1" applyFill="1" applyBorder="1" applyAlignment="1">
      <alignment vertical="center"/>
    </xf>
    <xf numFmtId="4" fontId="25" fillId="33" borderId="157" xfId="0" applyNumberFormat="1" applyFont="1" applyFill="1" applyBorder="1" applyAlignment="1">
      <alignment vertical="center"/>
    </xf>
    <xf numFmtId="4" fontId="24" fillId="4" borderId="158" xfId="0" applyNumberFormat="1" applyFont="1" applyFill="1" applyBorder="1" applyAlignment="1">
      <alignment vertical="center"/>
    </xf>
    <xf numFmtId="4" fontId="24" fillId="4" borderId="157" xfId="0" applyNumberFormat="1" applyFont="1" applyFill="1" applyBorder="1" applyAlignment="1">
      <alignment vertical="center"/>
    </xf>
    <xf numFmtId="4" fontId="25" fillId="33" borderId="159" xfId="0" applyNumberFormat="1" applyFont="1" applyFill="1" applyBorder="1" applyAlignment="1">
      <alignment vertical="center"/>
    </xf>
    <xf numFmtId="4" fontId="24" fillId="4" borderId="160" xfId="0" applyNumberFormat="1" applyFont="1" applyFill="1" applyBorder="1" applyAlignment="1">
      <alignment vertical="center"/>
    </xf>
    <xf numFmtId="4" fontId="24" fillId="4" borderId="161" xfId="0" applyNumberFormat="1" applyFont="1" applyFill="1" applyBorder="1" applyAlignment="1">
      <alignment vertical="center"/>
    </xf>
    <xf numFmtId="4" fontId="24" fillId="4" borderId="16" xfId="0" applyNumberFormat="1" applyFont="1" applyFill="1" applyBorder="1" applyAlignment="1">
      <alignment vertical="center"/>
    </xf>
    <xf numFmtId="4" fontId="24" fillId="4" borderId="162" xfId="0" applyNumberFormat="1" applyFont="1" applyFill="1" applyBorder="1" applyAlignment="1">
      <alignment vertical="center"/>
    </xf>
    <xf numFmtId="4" fontId="25" fillId="33" borderId="86" xfId="0" applyNumberFormat="1" applyFont="1" applyFill="1" applyBorder="1" applyAlignment="1">
      <alignment vertical="center"/>
    </xf>
    <xf numFmtId="4" fontId="24" fillId="4" borderId="13" xfId="0" applyNumberFormat="1" applyFont="1" applyFill="1" applyBorder="1" applyAlignment="1">
      <alignment vertical="center"/>
    </xf>
    <xf numFmtId="4" fontId="25" fillId="33" borderId="157" xfId="0" applyNumberFormat="1" applyFont="1" applyFill="1" applyBorder="1" applyAlignment="1">
      <alignment horizontal="right" vertical="center"/>
    </xf>
    <xf numFmtId="4" fontId="25" fillId="33" borderId="163" xfId="0" applyNumberFormat="1" applyFont="1" applyFill="1" applyBorder="1" applyAlignment="1">
      <alignment vertical="center" wrapText="1"/>
    </xf>
    <xf numFmtId="4" fontId="25" fillId="25" borderId="80" xfId="0" applyNumberFormat="1" applyFont="1" applyFill="1" applyBorder="1" applyAlignment="1">
      <alignment vertical="center"/>
    </xf>
    <xf numFmtId="4" fontId="25" fillId="25" borderId="164" xfId="0" applyNumberFormat="1" applyFont="1" applyFill="1" applyBorder="1" applyAlignment="1">
      <alignment vertical="center"/>
    </xf>
    <xf numFmtId="4" fontId="25" fillId="25" borderId="165" xfId="0" applyNumberFormat="1" applyFont="1" applyFill="1" applyBorder="1" applyAlignment="1">
      <alignment vertical="center"/>
    </xf>
    <xf numFmtId="4" fontId="24" fillId="4" borderId="166" xfId="0" applyNumberFormat="1" applyFont="1" applyFill="1" applyBorder="1" applyAlignment="1">
      <alignment vertical="center"/>
    </xf>
    <xf numFmtId="4" fontId="25" fillId="25" borderId="80" xfId="0" applyNumberFormat="1" applyFont="1" applyFill="1" applyBorder="1" applyAlignment="1">
      <alignment horizontal="center" vertical="center"/>
    </xf>
    <xf numFmtId="4" fontId="25" fillId="25" borderId="167" xfId="0" applyNumberFormat="1" applyFont="1" applyFill="1" applyBorder="1" applyAlignment="1">
      <alignment vertical="center" wrapText="1"/>
    </xf>
    <xf numFmtId="0" fontId="24" fillId="32" borderId="63" xfId="0" applyFont="1" applyFill="1" applyBorder="1" applyAlignment="1">
      <alignment horizontal="center" vertical="center" wrapText="1"/>
    </xf>
    <xf numFmtId="4" fontId="24" fillId="0" borderId="47" xfId="0" applyNumberFormat="1" applyFont="1" applyBorder="1" applyAlignment="1">
      <alignment vertical="center"/>
    </xf>
    <xf numFmtId="4" fontId="24" fillId="0" borderId="48" xfId="0" applyNumberFormat="1" applyFont="1" applyBorder="1" applyAlignment="1">
      <alignment vertical="center"/>
    </xf>
    <xf numFmtId="4" fontId="24" fillId="15" borderId="168" xfId="0" applyNumberFormat="1" applyFont="1" applyFill="1" applyBorder="1" applyAlignment="1">
      <alignment vertical="center"/>
    </xf>
    <xf numFmtId="0" fontId="25" fillId="0" borderId="40" xfId="51" applyFont="1" applyBorder="1"/>
    <xf numFmtId="0" fontId="52" fillId="0" borderId="40" xfId="51" applyFont="1" applyBorder="1" applyAlignment="1">
      <alignment vertical="center" wrapText="1"/>
    </xf>
    <xf numFmtId="4" fontId="52" fillId="0" borderId="40" xfId="51" applyNumberFormat="1" applyFont="1" applyFill="1" applyBorder="1" applyAlignment="1">
      <alignment horizontal="right" vertical="center" wrapText="1"/>
    </xf>
    <xf numFmtId="4" fontId="24" fillId="0" borderId="0" xfId="34" applyNumberFormat="1" applyFont="1" applyFill="1" applyBorder="1" applyAlignment="1">
      <alignment horizontal="right" vertical="center" wrapText="1"/>
    </xf>
    <xf numFmtId="4" fontId="24" fillId="0" borderId="0" xfId="34" applyNumberFormat="1" applyFont="1" applyFill="1" applyBorder="1" applyAlignment="1">
      <alignment horizontal="center" vertical="center" wrapText="1"/>
    </xf>
    <xf numFmtId="4" fontId="23" fillId="0" borderId="0" xfId="33" applyNumberFormat="1" applyFont="1" applyFill="1" applyBorder="1" applyAlignment="1">
      <alignment vertical="center" wrapText="1"/>
    </xf>
    <xf numFmtId="165" fontId="25" fillId="0" borderId="0" xfId="33" applyNumberFormat="1" applyFont="1" applyFill="1" applyAlignment="1">
      <alignment horizontal="center" vertical="center"/>
    </xf>
    <xf numFmtId="0" fontId="25" fillId="0" borderId="0" xfId="33" applyFont="1" applyFill="1" applyBorder="1" applyAlignment="1">
      <alignment horizontal="center" vertical="center"/>
    </xf>
    <xf numFmtId="4" fontId="30" fillId="0" borderId="0" xfId="34" applyNumberFormat="1" applyFont="1" applyFill="1" applyBorder="1" applyAlignment="1">
      <alignment horizontal="center" vertical="center" wrapText="1"/>
    </xf>
    <xf numFmtId="0" fontId="30" fillId="0" borderId="0" xfId="33" applyFont="1" applyFill="1" applyBorder="1" applyAlignment="1">
      <alignment horizontal="center" vertical="center" wrapText="1"/>
    </xf>
    <xf numFmtId="0" fontId="30" fillId="0" borderId="0" xfId="33" applyFont="1" applyFill="1" applyAlignment="1">
      <alignment horizontal="center" vertical="center" wrapText="1"/>
    </xf>
    <xf numFmtId="0" fontId="32" fillId="0" borderId="0" xfId="33" applyFont="1" applyFill="1" applyAlignment="1">
      <alignment horizontal="center" vertical="center" wrapText="1"/>
    </xf>
    <xf numFmtId="10" fontId="25" fillId="0" borderId="0" xfId="33" applyNumberFormat="1" applyFont="1" applyFill="1" applyAlignment="1">
      <alignment horizontal="center" vertical="center"/>
    </xf>
    <xf numFmtId="0" fontId="25" fillId="0" borderId="40" xfId="51" applyFont="1" applyBorder="1" applyAlignment="1">
      <alignment horizontal="left" vertical="center" wrapText="1"/>
    </xf>
    <xf numFmtId="0" fontId="25" fillId="0" borderId="40" xfId="54" applyFont="1" applyBorder="1" applyAlignment="1">
      <alignment horizontal="left" vertical="center" wrapText="1"/>
    </xf>
    <xf numFmtId="4" fontId="54" fillId="0" borderId="40" xfId="51" applyNumberFormat="1" applyFont="1" applyFill="1" applyBorder="1" applyAlignment="1">
      <alignment horizontal="right" vertical="center" wrapText="1"/>
    </xf>
    <xf numFmtId="0" fontId="52" fillId="0" borderId="40" xfId="51" applyFont="1" applyFill="1" applyBorder="1" applyAlignment="1">
      <alignment vertical="center" wrapText="1"/>
    </xf>
    <xf numFmtId="0" fontId="25" fillId="0" borderId="40" xfId="54" applyFont="1" applyBorder="1" applyAlignment="1">
      <alignment vertical="center" wrapText="1"/>
    </xf>
    <xf numFmtId="0" fontId="25" fillId="0" borderId="40" xfId="61" applyFont="1" applyBorder="1" applyAlignment="1">
      <alignment vertical="center" wrapText="1"/>
    </xf>
    <xf numFmtId="0" fontId="25" fillId="0" borderId="42" xfId="51" applyFont="1" applyBorder="1" applyAlignment="1">
      <alignment horizontal="left" vertical="center" wrapText="1"/>
    </xf>
    <xf numFmtId="2" fontId="25" fillId="0" borderId="40" xfId="54" applyNumberFormat="1" applyFont="1" applyFill="1" applyBorder="1" applyAlignment="1">
      <alignment horizontal="left" vertical="center"/>
    </xf>
    <xf numFmtId="0" fontId="25" fillId="0" borderId="40" xfId="51" applyFont="1" applyBorder="1" applyAlignment="1">
      <alignment horizontal="left" wrapText="1"/>
    </xf>
    <xf numFmtId="0" fontId="25" fillId="0" borderId="40" xfId="54" applyFont="1" applyFill="1" applyBorder="1" applyAlignment="1">
      <alignment vertical="center" wrapText="1"/>
    </xf>
    <xf numFmtId="4" fontId="25" fillId="33" borderId="40" xfId="54" applyNumberFormat="1" applyFont="1" applyFill="1" applyBorder="1" applyAlignment="1">
      <alignment horizontal="right" vertical="center" wrapText="1"/>
    </xf>
    <xf numFmtId="0" fontId="54" fillId="0" borderId="40" xfId="54" applyFont="1" applyFill="1" applyBorder="1" applyAlignment="1">
      <alignment horizontal="left" vertical="center" wrapText="1"/>
    </xf>
    <xf numFmtId="0" fontId="25" fillId="31" borderId="40" xfId="54" applyFont="1" applyFill="1" applyBorder="1" applyAlignment="1">
      <alignment vertical="center" wrapText="1"/>
    </xf>
    <xf numFmtId="0" fontId="54" fillId="31" borderId="40" xfId="54" applyFont="1" applyFill="1" applyBorder="1" applyAlignment="1">
      <alignment vertical="center" wrapText="1"/>
    </xf>
    <xf numFmtId="4" fontId="54" fillId="33" borderId="40" xfId="54" applyNumberFormat="1" applyFont="1" applyFill="1" applyBorder="1" applyAlignment="1">
      <alignment horizontal="right" vertical="center" wrapText="1"/>
    </xf>
    <xf numFmtId="4" fontId="63" fillId="33" borderId="40" xfId="54" applyNumberFormat="1" applyFont="1" applyFill="1" applyBorder="1" applyAlignment="1">
      <alignment horizontal="right" vertical="center" wrapText="1"/>
    </xf>
    <xf numFmtId="0" fontId="63" fillId="0" borderId="40" xfId="54" applyFont="1" applyFill="1" applyBorder="1" applyAlignment="1">
      <alignment horizontal="left" vertical="center" wrapText="1"/>
    </xf>
    <xf numFmtId="4" fontId="25" fillId="33" borderId="40" xfId="0" applyNumberFormat="1" applyFont="1" applyFill="1" applyBorder="1" applyAlignment="1">
      <alignment horizontal="right" vertical="center" wrapText="1"/>
    </xf>
    <xf numFmtId="4" fontId="25" fillId="0" borderId="40" xfId="54" applyNumberFormat="1" applyFont="1" applyFill="1" applyBorder="1" applyAlignment="1">
      <alignment horizontal="right" vertical="center" wrapText="1"/>
    </xf>
    <xf numFmtId="0" fontId="56" fillId="31" borderId="40" xfId="54" applyFont="1" applyFill="1" applyBorder="1" applyAlignment="1">
      <alignment vertical="center" wrapText="1"/>
    </xf>
    <xf numFmtId="4" fontId="56" fillId="33" borderId="40" xfId="0" applyNumberFormat="1" applyFont="1" applyFill="1" applyBorder="1" applyAlignment="1">
      <alignment horizontal="right" vertical="center" wrapText="1"/>
    </xf>
    <xf numFmtId="0" fontId="56" fillId="31" borderId="40" xfId="54" applyFont="1" applyFill="1" applyBorder="1" applyAlignment="1">
      <alignment horizontal="left" vertical="center" wrapText="1"/>
    </xf>
    <xf numFmtId="0" fontId="56" fillId="0" borderId="40" xfId="54" applyFont="1" applyFill="1" applyBorder="1" applyAlignment="1">
      <alignment vertical="center" wrapText="1"/>
    </xf>
    <xf numFmtId="4" fontId="52" fillId="33" borderId="40" xfId="0" applyNumberFormat="1" applyFont="1" applyFill="1" applyBorder="1" applyAlignment="1">
      <alignment horizontal="right" vertical="center" wrapText="1"/>
    </xf>
    <xf numFmtId="0" fontId="55" fillId="0" borderId="40" xfId="51" applyFont="1" applyFill="1" applyBorder="1" applyAlignment="1">
      <alignment vertical="center" wrapText="1"/>
    </xf>
    <xf numFmtId="4" fontId="55" fillId="0" borderId="40" xfId="51" applyNumberFormat="1" applyFont="1" applyFill="1" applyBorder="1" applyAlignment="1">
      <alignment horizontal="right" vertical="center" wrapText="1"/>
    </xf>
    <xf numFmtId="4" fontId="55" fillId="33" borderId="40" xfId="51" applyNumberFormat="1" applyFont="1" applyFill="1" applyBorder="1" applyAlignment="1">
      <alignment horizontal="right" vertical="center" wrapText="1"/>
    </xf>
    <xf numFmtId="0" fontId="54" fillId="31" borderId="40" xfId="54" applyFont="1" applyFill="1" applyBorder="1" applyAlignment="1">
      <alignment horizontal="left" vertical="center" wrapText="1"/>
    </xf>
    <xf numFmtId="0" fontId="62" fillId="0" borderId="40" xfId="51" applyFont="1" applyFill="1" applyBorder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167" fontId="25" fillId="0" borderId="0" xfId="0" applyNumberFormat="1" applyFont="1" applyAlignment="1">
      <alignment vertical="center" wrapText="1"/>
    </xf>
    <xf numFmtId="0" fontId="62" fillId="0" borderId="40" xfId="51" applyFont="1" applyBorder="1" applyAlignment="1">
      <alignment vertical="center" wrapText="1"/>
    </xf>
    <xf numFmtId="0" fontId="58" fillId="0" borderId="0" xfId="30" applyFont="1" applyFill="1"/>
    <xf numFmtId="0" fontId="46" fillId="0" borderId="57" xfId="51" applyFont="1" applyBorder="1" applyAlignment="1">
      <alignment horizontal="left" vertical="center" wrapText="1"/>
    </xf>
    <xf numFmtId="0" fontId="25" fillId="0" borderId="54" xfId="51" applyFont="1" applyBorder="1" applyAlignment="1">
      <alignment horizontal="center" vertical="center" wrapText="1"/>
    </xf>
    <xf numFmtId="0" fontId="43" fillId="0" borderId="54" xfId="51" applyFont="1" applyBorder="1" applyAlignment="1">
      <alignment horizontal="center" vertical="center" wrapText="1"/>
    </xf>
    <xf numFmtId="0" fontId="25" fillId="0" borderId="53" xfId="51" applyFont="1" applyBorder="1" applyAlignment="1">
      <alignment horizontal="center" vertical="center" wrapText="1"/>
    </xf>
    <xf numFmtId="0" fontId="43" fillId="0" borderId="53" xfId="51" applyFont="1" applyBorder="1" applyAlignment="1">
      <alignment vertical="center" wrapText="1"/>
    </xf>
    <xf numFmtId="0" fontId="46" fillId="0" borderId="58" xfId="51" applyFont="1" applyBorder="1" applyAlignment="1">
      <alignment horizontal="center" vertical="center" wrapText="1"/>
    </xf>
    <xf numFmtId="0" fontId="25" fillId="0" borderId="58" xfId="51" applyFont="1" applyBorder="1" applyAlignment="1">
      <alignment horizontal="center" vertical="center" wrapText="1"/>
    </xf>
    <xf numFmtId="0" fontId="46" fillId="0" borderId="40" xfId="51" applyFont="1" applyBorder="1" applyAlignment="1">
      <alignment horizontal="center" vertical="center" wrapText="1"/>
    </xf>
    <xf numFmtId="0" fontId="25" fillId="0" borderId="40" xfId="51" applyFont="1" applyBorder="1" applyAlignment="1">
      <alignment horizontal="center" vertical="center" wrapText="1"/>
    </xf>
    <xf numFmtId="0" fontId="46" fillId="0" borderId="66" xfId="52" applyFont="1" applyBorder="1" applyAlignment="1">
      <alignment horizontal="left" vertical="center" wrapText="1"/>
    </xf>
    <xf numFmtId="4" fontId="53" fillId="32" borderId="55" xfId="30" applyNumberFormat="1" applyFont="1" applyFill="1" applyBorder="1" applyAlignment="1">
      <alignment vertical="center" wrapText="1"/>
    </xf>
    <xf numFmtId="0" fontId="46" fillId="0" borderId="66" xfId="30" applyFont="1" applyFill="1" applyBorder="1" applyAlignment="1">
      <alignment horizontal="left" vertical="center" wrapText="1"/>
    </xf>
    <xf numFmtId="4" fontId="30" fillId="0" borderId="0" xfId="33" applyNumberFormat="1" applyFont="1" applyFill="1" applyAlignment="1">
      <alignment vertical="center" wrapText="1"/>
    </xf>
    <xf numFmtId="4" fontId="25" fillId="35" borderId="110" xfId="30" applyNumberFormat="1" applyFont="1" applyFill="1" applyBorder="1" applyAlignment="1">
      <alignment vertical="center" wrapText="1"/>
    </xf>
    <xf numFmtId="170" fontId="25" fillId="35" borderId="110" xfId="30" applyNumberFormat="1" applyFont="1" applyFill="1" applyBorder="1" applyAlignment="1">
      <alignment vertical="center" wrapText="1"/>
    </xf>
    <xf numFmtId="4" fontId="25" fillId="35" borderId="172" xfId="30" applyNumberFormat="1" applyFont="1" applyFill="1" applyBorder="1" applyAlignment="1">
      <alignment vertical="center" wrapText="1"/>
    </xf>
    <xf numFmtId="170" fontId="25" fillId="35" borderId="172" xfId="30" applyNumberFormat="1" applyFont="1" applyFill="1" applyBorder="1" applyAlignment="1">
      <alignment vertical="center" wrapText="1"/>
    </xf>
    <xf numFmtId="4" fontId="30" fillId="0" borderId="0" xfId="33" applyNumberFormat="1" applyFont="1" applyFill="1" applyAlignment="1">
      <alignment horizontal="center" vertical="center" wrapText="1"/>
    </xf>
    <xf numFmtId="49" fontId="25" fillId="0" borderId="77" xfId="34" applyNumberFormat="1" applyFont="1" applyFill="1" applyBorder="1" applyAlignment="1">
      <alignment horizontal="center" vertical="center" wrapText="1"/>
    </xf>
    <xf numFmtId="49" fontId="53" fillId="0" borderId="63" xfId="34" applyNumberFormat="1" applyFont="1" applyFill="1" applyBorder="1" applyAlignment="1">
      <alignment horizontal="center" vertical="center" wrapText="1"/>
    </xf>
    <xf numFmtId="0" fontId="46" fillId="0" borderId="170" xfId="51" applyFont="1" applyBorder="1" applyAlignment="1">
      <alignment horizontal="center" vertical="center" wrapText="1"/>
    </xf>
    <xf numFmtId="0" fontId="25" fillId="0" borderId="170" xfId="51" applyFont="1" applyBorder="1" applyAlignment="1">
      <alignment horizontal="center" vertical="center" wrapText="1"/>
    </xf>
    <xf numFmtId="0" fontId="46" fillId="0" borderId="171" xfId="52" applyFont="1" applyBorder="1" applyAlignment="1">
      <alignment horizontal="left" vertical="center" wrapText="1"/>
    </xf>
    <xf numFmtId="0" fontId="43" fillId="0" borderId="61" xfId="34" applyFont="1" applyBorder="1" applyAlignment="1">
      <alignment horizontal="center" vertical="center" wrapText="1"/>
    </xf>
    <xf numFmtId="0" fontId="25" fillId="0" borderId="60" xfId="34" applyFont="1" applyBorder="1" applyAlignment="1">
      <alignment horizontal="center" vertical="center" wrapText="1"/>
    </xf>
    <xf numFmtId="0" fontId="43" fillId="0" borderId="60" xfId="34" applyFont="1" applyBorder="1" applyAlignment="1">
      <alignment vertical="center" wrapText="1"/>
    </xf>
    <xf numFmtId="4" fontId="43" fillId="33" borderId="105" xfId="30" applyNumberFormat="1" applyFont="1" applyFill="1" applyBorder="1" applyAlignment="1">
      <alignment vertical="center" wrapText="1"/>
    </xf>
    <xf numFmtId="4" fontId="43" fillId="35" borderId="105" xfId="30" applyNumberFormat="1" applyFont="1" applyFill="1" applyBorder="1" applyAlignment="1">
      <alignment vertical="center" wrapText="1"/>
    </xf>
    <xf numFmtId="170" fontId="43" fillId="35" borderId="105" xfId="30" applyNumberFormat="1" applyFont="1" applyFill="1" applyBorder="1" applyAlignment="1">
      <alignment vertical="center" wrapText="1"/>
    </xf>
    <xf numFmtId="49" fontId="43" fillId="0" borderId="68" xfId="34" applyNumberFormat="1" applyFont="1" applyBorder="1" applyAlignment="1">
      <alignment horizontal="center" vertical="center" wrapText="1"/>
    </xf>
    <xf numFmtId="49" fontId="25" fillId="0" borderId="170" xfId="51" applyNumberFormat="1" applyFont="1" applyBorder="1" applyAlignment="1">
      <alignment horizontal="center" vertical="center" wrapText="1"/>
    </xf>
    <xf numFmtId="4" fontId="25" fillId="32" borderId="67" xfId="30" applyNumberFormat="1" applyFont="1" applyFill="1" applyBorder="1"/>
    <xf numFmtId="4" fontId="53" fillId="33" borderId="55" xfId="30" applyNumberFormat="1" applyFont="1" applyFill="1" applyBorder="1" applyAlignment="1">
      <alignment vertical="center" wrapText="1"/>
    </xf>
    <xf numFmtId="4" fontId="24" fillId="33" borderId="67" xfId="30" applyNumberFormat="1" applyFont="1" applyFill="1" applyBorder="1" applyAlignment="1">
      <alignment vertical="center" wrapText="1"/>
    </xf>
    <xf numFmtId="4" fontId="24" fillId="33" borderId="169" xfId="30" applyNumberFormat="1" applyFont="1" applyFill="1" applyBorder="1" applyAlignment="1">
      <alignment vertical="center" wrapText="1"/>
    </xf>
    <xf numFmtId="49" fontId="46" fillId="0" borderId="173" xfId="34" applyNumberFormat="1" applyFont="1" applyFill="1" applyBorder="1" applyAlignment="1">
      <alignment horizontal="center" vertical="center" wrapText="1"/>
    </xf>
    <xf numFmtId="49" fontId="25" fillId="0" borderId="58" xfId="51" applyNumberFormat="1" applyFont="1" applyBorder="1" applyAlignment="1">
      <alignment horizontal="center" vertical="center" wrapText="1"/>
    </xf>
    <xf numFmtId="4" fontId="25" fillId="32" borderId="52" xfId="30" applyNumberFormat="1" applyFont="1" applyFill="1" applyBorder="1"/>
    <xf numFmtId="4" fontId="24" fillId="33" borderId="52" xfId="30" applyNumberFormat="1" applyFont="1" applyFill="1" applyBorder="1" applyAlignment="1">
      <alignment vertical="center" wrapText="1"/>
    </xf>
    <xf numFmtId="4" fontId="25" fillId="35" borderId="125" xfId="30" applyNumberFormat="1" applyFont="1" applyFill="1" applyBorder="1" applyAlignment="1">
      <alignment vertical="center" wrapText="1"/>
    </xf>
    <xf numFmtId="170" fontId="25" fillId="35" borderId="125" xfId="30" applyNumberFormat="1" applyFont="1" applyFill="1" applyBorder="1" applyAlignment="1">
      <alignment vertical="center" wrapText="1"/>
    </xf>
    <xf numFmtId="4" fontId="25" fillId="32" borderId="169" xfId="30" applyNumberFormat="1" applyFont="1" applyFill="1" applyBorder="1"/>
    <xf numFmtId="2" fontId="54" fillId="0" borderId="40" xfId="54" applyNumberFormat="1" applyFont="1" applyFill="1" applyBorder="1" applyAlignment="1">
      <alignment horizontal="left" vertical="center"/>
    </xf>
    <xf numFmtId="0" fontId="54" fillId="0" borderId="40" xfId="0" applyFont="1" applyBorder="1" applyAlignment="1">
      <alignment vertical="center"/>
    </xf>
    <xf numFmtId="165" fontId="24" fillId="24" borderId="34" xfId="33" applyNumberFormat="1" applyFont="1" applyFill="1" applyBorder="1" applyAlignment="1">
      <alignment vertical="center" wrapText="1"/>
    </xf>
    <xf numFmtId="49" fontId="55" fillId="38" borderId="40" xfId="34" applyNumberFormat="1" applyFont="1" applyFill="1" applyBorder="1" applyAlignment="1">
      <alignment horizontal="center" vertical="center" wrapText="1"/>
    </xf>
    <xf numFmtId="0" fontId="54" fillId="0" borderId="0" xfId="33" applyFont="1" applyFill="1" applyAlignment="1">
      <alignment horizontal="center" vertical="center" wrapText="1"/>
    </xf>
    <xf numFmtId="0" fontId="54" fillId="0" borderId="0" xfId="33" applyFont="1" applyAlignment="1">
      <alignment vertical="center"/>
    </xf>
    <xf numFmtId="0" fontId="54" fillId="0" borderId="0" xfId="33" applyFont="1"/>
    <xf numFmtId="165" fontId="54" fillId="0" borderId="0" xfId="33" applyNumberFormat="1" applyFont="1" applyFill="1" applyAlignment="1">
      <alignment vertical="center" wrapText="1"/>
    </xf>
    <xf numFmtId="4" fontId="63" fillId="32" borderId="40" xfId="54" applyNumberFormat="1" applyFont="1" applyFill="1" applyBorder="1" applyAlignment="1">
      <alignment horizontal="right" vertical="center" wrapText="1"/>
    </xf>
    <xf numFmtId="4" fontId="54" fillId="32" borderId="40" xfId="54" applyNumberFormat="1" applyFont="1" applyFill="1" applyBorder="1" applyAlignment="1">
      <alignment horizontal="right" vertical="center" wrapText="1"/>
    </xf>
    <xf numFmtId="4" fontId="55" fillId="32" borderId="40" xfId="51" applyNumberFormat="1" applyFont="1" applyFill="1" applyBorder="1" applyAlignment="1">
      <alignment horizontal="right" vertical="center" wrapText="1"/>
    </xf>
    <xf numFmtId="4" fontId="25" fillId="0" borderId="40" xfId="33" applyNumberFormat="1" applyFont="1" applyFill="1" applyBorder="1" applyAlignment="1">
      <alignment horizontal="right" vertical="center" wrapText="1"/>
    </xf>
    <xf numFmtId="4" fontId="54" fillId="0" borderId="40" xfId="33" applyNumberFormat="1" applyFont="1" applyFill="1" applyBorder="1" applyAlignment="1">
      <alignment horizontal="right" vertical="center" wrapText="1"/>
    </xf>
    <xf numFmtId="4" fontId="52" fillId="0" borderId="40" xfId="33" applyNumberFormat="1" applyFont="1" applyFill="1" applyBorder="1" applyAlignment="1">
      <alignment horizontal="right" vertical="center" wrapText="1"/>
    </xf>
    <xf numFmtId="0" fontId="53" fillId="0" borderId="0" xfId="33" applyFont="1"/>
    <xf numFmtId="4" fontId="25" fillId="0" borderId="17" xfId="0" applyNumberFormat="1" applyFont="1" applyBorder="1" applyAlignment="1">
      <alignment horizontal="right" vertical="center"/>
    </xf>
    <xf numFmtId="4" fontId="25" fillId="0" borderId="48" xfId="0" applyNumberFormat="1" applyFont="1" applyBorder="1" applyAlignment="1">
      <alignment horizontal="right" vertical="center"/>
    </xf>
    <xf numFmtId="49" fontId="48" fillId="0" borderId="0" xfId="34" applyNumberFormat="1" applyFont="1" applyFill="1" applyBorder="1" applyAlignment="1">
      <alignment horizontal="center" vertical="center" wrapText="1"/>
    </xf>
    <xf numFmtId="0" fontId="48" fillId="0" borderId="0" xfId="34" applyFont="1" applyFill="1" applyBorder="1" applyAlignment="1">
      <alignment horizontal="left" vertical="center" wrapText="1"/>
    </xf>
    <xf numFmtId="170" fontId="48" fillId="0" borderId="0" xfId="30" applyNumberFormat="1" applyFont="1" applyFill="1" applyBorder="1" applyAlignment="1">
      <alignment horizontal="right" vertical="center" wrapText="1"/>
    </xf>
    <xf numFmtId="4" fontId="60" fillId="0" borderId="0" xfId="30" applyNumberFormat="1" applyFont="1" applyFill="1" applyBorder="1" applyAlignment="1">
      <alignment horizontal="right" vertical="center" wrapText="1"/>
    </xf>
    <xf numFmtId="4" fontId="58" fillId="0" borderId="0" xfId="30" applyNumberFormat="1" applyFont="1"/>
    <xf numFmtId="4" fontId="53" fillId="32" borderId="62" xfId="30" applyNumberFormat="1" applyFont="1" applyFill="1" applyBorder="1" applyAlignment="1">
      <alignment vertical="center" wrapText="1"/>
    </xf>
    <xf numFmtId="4" fontId="52" fillId="0" borderId="0" xfId="0" applyNumberFormat="1" applyFont="1" applyFill="1" applyBorder="1" applyAlignment="1"/>
    <xf numFmtId="0" fontId="54" fillId="0" borderId="40" xfId="51" applyFont="1" applyBorder="1" applyAlignment="1">
      <alignment horizontal="left" vertical="center" wrapText="1"/>
    </xf>
    <xf numFmtId="4" fontId="24" fillId="41" borderId="40" xfId="34" applyNumberFormat="1" applyFont="1" applyFill="1" applyBorder="1" applyAlignment="1">
      <alignment vertical="center" wrapText="1"/>
    </xf>
    <xf numFmtId="4" fontId="24" fillId="41" borderId="40" xfId="33" applyNumberFormat="1" applyFont="1" applyFill="1" applyBorder="1" applyAlignment="1">
      <alignment vertical="center" wrapText="1"/>
    </xf>
    <xf numFmtId="4" fontId="24" fillId="4" borderId="174" xfId="0" applyNumberFormat="1" applyFont="1" applyFill="1" applyBorder="1" applyAlignment="1">
      <alignment vertical="center"/>
    </xf>
    <xf numFmtId="4" fontId="25" fillId="0" borderId="175" xfId="0" applyNumberFormat="1" applyFont="1" applyBorder="1" applyAlignment="1">
      <alignment vertical="center" wrapText="1"/>
    </xf>
    <xf numFmtId="4" fontId="24" fillId="15" borderId="176" xfId="0" applyNumberFormat="1" applyFont="1" applyFill="1" applyBorder="1" applyAlignment="1">
      <alignment vertical="center"/>
    </xf>
    <xf numFmtId="4" fontId="52" fillId="0" borderId="0" xfId="0" applyNumberFormat="1" applyFont="1" applyFill="1"/>
    <xf numFmtId="4" fontId="0" fillId="0" borderId="0" xfId="0" applyNumberFormat="1" applyFont="1" applyFill="1" applyAlignment="1"/>
    <xf numFmtId="4" fontId="0" fillId="0" borderId="0" xfId="0" applyNumberFormat="1" applyFont="1" applyFill="1"/>
    <xf numFmtId="0" fontId="50" fillId="0" borderId="0" xfId="0" applyFont="1" applyFill="1" applyAlignment="1">
      <alignment vertical="center" wrapText="1"/>
    </xf>
    <xf numFmtId="0" fontId="61" fillId="0" borderId="0" xfId="0" applyFont="1" applyFill="1" applyAlignment="1">
      <alignment vertical="center" wrapText="1"/>
    </xf>
    <xf numFmtId="0" fontId="50" fillId="0" borderId="0" xfId="0" applyFont="1" applyFill="1" applyAlignment="1">
      <alignment vertical="center"/>
    </xf>
    <xf numFmtId="0" fontId="64" fillId="0" borderId="0" xfId="0" applyFont="1"/>
    <xf numFmtId="4" fontId="53" fillId="35" borderId="127" xfId="30" applyNumberFormat="1" applyFont="1" applyFill="1" applyBorder="1" applyAlignment="1">
      <alignment vertical="center" wrapText="1"/>
    </xf>
    <xf numFmtId="170" fontId="53" fillId="35" borderId="55" xfId="30" applyNumberFormat="1" applyFont="1" applyFill="1" applyBorder="1" applyAlignment="1">
      <alignment vertical="center" wrapText="1"/>
    </xf>
    <xf numFmtId="169" fontId="23" fillId="8" borderId="54" xfId="0" applyNumberFormat="1" applyFont="1" applyFill="1" applyBorder="1" applyAlignment="1">
      <alignment vertical="center"/>
    </xf>
    <xf numFmtId="169" fontId="48" fillId="30" borderId="55" xfId="30" applyNumberFormat="1" applyFont="1" applyFill="1" applyBorder="1" applyAlignment="1">
      <alignment horizontal="right" vertical="center" wrapText="1"/>
    </xf>
    <xf numFmtId="49" fontId="46" fillId="0" borderId="177" xfId="34" applyNumberFormat="1" applyFont="1" applyFill="1" applyBorder="1" applyAlignment="1">
      <alignment horizontal="center" vertical="center" wrapText="1"/>
    </xf>
    <xf numFmtId="0" fontId="46" fillId="0" borderId="170" xfId="34" applyFont="1" applyBorder="1" applyAlignment="1">
      <alignment horizontal="center" vertical="center" wrapText="1"/>
    </xf>
    <xf numFmtId="0" fontId="25" fillId="0" borderId="170" xfId="34" applyFont="1" applyBorder="1" applyAlignment="1">
      <alignment horizontal="center" vertical="center" wrapText="1"/>
    </xf>
    <xf numFmtId="49" fontId="25" fillId="0" borderId="171" xfId="34" applyNumberFormat="1" applyFont="1" applyFill="1" applyBorder="1" applyAlignment="1">
      <alignment horizontal="center" vertical="center" wrapText="1"/>
    </xf>
    <xf numFmtId="0" fontId="46" fillId="0" borderId="171" xfId="30" applyFont="1" applyBorder="1" applyAlignment="1">
      <alignment horizontal="left" vertical="center" wrapText="1"/>
    </xf>
    <xf numFmtId="4" fontId="25" fillId="32" borderId="169" xfId="30" applyNumberFormat="1" applyFont="1" applyFill="1" applyBorder="1" applyAlignment="1">
      <alignment vertical="center" wrapText="1"/>
    </xf>
    <xf numFmtId="4" fontId="24" fillId="33" borderId="172" xfId="30" applyNumberFormat="1" applyFont="1" applyFill="1" applyBorder="1" applyAlignment="1">
      <alignment vertical="center" wrapText="1"/>
    </xf>
    <xf numFmtId="4" fontId="25" fillId="0" borderId="0" xfId="33" applyNumberFormat="1" applyFont="1" applyFill="1" applyAlignment="1">
      <alignment horizontal="center" vertical="center" wrapText="1"/>
    </xf>
    <xf numFmtId="4" fontId="25" fillId="0" borderId="40" xfId="33" applyNumberFormat="1" applyFont="1" applyBorder="1" applyAlignment="1">
      <alignment vertical="center" wrapText="1"/>
    </xf>
    <xf numFmtId="4" fontId="25" fillId="32" borderId="40" xfId="60" applyNumberFormat="1" applyFont="1" applyFill="1" applyBorder="1" applyAlignment="1">
      <alignment vertical="center" wrapText="1"/>
    </xf>
    <xf numFmtId="4" fontId="25" fillId="32" borderId="40" xfId="51" applyNumberFormat="1" applyFont="1" applyFill="1" applyBorder="1" applyAlignment="1">
      <alignment horizontal="right" vertical="center" wrapText="1"/>
    </xf>
    <xf numFmtId="4" fontId="56" fillId="0" borderId="40" xfId="0" applyNumberFormat="1" applyFont="1" applyFill="1" applyBorder="1" applyAlignment="1">
      <alignment horizontal="right" vertical="center" wrapText="1"/>
    </xf>
    <xf numFmtId="4" fontId="52" fillId="0" borderId="40" xfId="0" applyNumberFormat="1" applyFont="1" applyFill="1" applyBorder="1" applyAlignment="1">
      <alignment horizontal="right" vertical="center" wrapText="1"/>
    </xf>
    <xf numFmtId="4" fontId="56" fillId="32" borderId="40" xfId="54" applyNumberFormat="1" applyFont="1" applyFill="1" applyBorder="1" applyAlignment="1">
      <alignment horizontal="right" vertical="center"/>
    </xf>
    <xf numFmtId="4" fontId="25" fillId="32" borderId="40" xfId="54" applyNumberFormat="1" applyFont="1" applyFill="1" applyBorder="1" applyAlignment="1">
      <alignment horizontal="right" vertical="center"/>
    </xf>
    <xf numFmtId="0" fontId="25" fillId="38" borderId="40" xfId="34" applyNumberFormat="1" applyFont="1" applyFill="1" applyBorder="1" applyAlignment="1">
      <alignment horizontal="center" vertical="center" wrapText="1"/>
    </xf>
    <xf numFmtId="0" fontId="25" fillId="38" borderId="40" xfId="33" applyNumberFormat="1" applyFont="1" applyFill="1" applyBorder="1" applyAlignment="1">
      <alignment horizontal="center" vertical="center" wrapText="1"/>
    </xf>
    <xf numFmtId="4" fontId="25" fillId="32" borderId="40" xfId="0" applyNumberFormat="1" applyFont="1" applyFill="1" applyBorder="1" applyAlignment="1">
      <alignment horizontal="right" vertical="center" wrapText="1"/>
    </xf>
    <xf numFmtId="4" fontId="25" fillId="32" borderId="40" xfId="54" applyNumberFormat="1" applyFont="1" applyFill="1" applyBorder="1" applyAlignment="1">
      <alignment horizontal="right" vertical="center" wrapText="1"/>
    </xf>
    <xf numFmtId="4" fontId="56" fillId="32" borderId="40" xfId="0" applyNumberFormat="1" applyFont="1" applyFill="1" applyBorder="1" applyAlignment="1">
      <alignment horizontal="right" vertical="center" wrapText="1"/>
    </xf>
    <xf numFmtId="4" fontId="25" fillId="32" borderId="40" xfId="51" applyNumberFormat="1" applyFont="1" applyFill="1" applyBorder="1" applyAlignment="1">
      <alignment horizontal="right" vertical="center"/>
    </xf>
    <xf numFmtId="0" fontId="54" fillId="0" borderId="40" xfId="51" applyFont="1" applyBorder="1" applyAlignment="1">
      <alignment vertical="center"/>
    </xf>
    <xf numFmtId="0" fontId="23" fillId="0" borderId="0" xfId="33" applyFont="1" applyFill="1" applyBorder="1" applyAlignment="1">
      <alignment horizontal="center"/>
    </xf>
    <xf numFmtId="0" fontId="53" fillId="0" borderId="0" xfId="33" applyFont="1" applyFill="1" applyAlignment="1">
      <alignment horizontal="center" vertical="center"/>
    </xf>
    <xf numFmtId="0" fontId="53" fillId="0" borderId="0" xfId="33" applyFont="1" applyFill="1" applyAlignment="1">
      <alignment horizontal="center" vertical="center" wrapText="1"/>
    </xf>
    <xf numFmtId="4" fontId="52" fillId="0" borderId="0" xfId="33" applyNumberFormat="1" applyFont="1" applyFill="1" applyAlignment="1">
      <alignment horizontal="center" vertical="center" wrapText="1"/>
    </xf>
    <xf numFmtId="4" fontId="24" fillId="0" borderId="40" xfId="34" applyNumberFormat="1" applyFont="1" applyFill="1" applyBorder="1" applyAlignment="1">
      <alignment vertical="top" wrapText="1"/>
    </xf>
    <xf numFmtId="4" fontId="24" fillId="0" borderId="0" xfId="33" applyNumberFormat="1" applyFont="1" applyFill="1" applyAlignment="1">
      <alignment vertical="center" wrapText="1"/>
    </xf>
    <xf numFmtId="0" fontId="30" fillId="0" borderId="0" xfId="33" applyFont="1" applyFill="1" applyAlignment="1">
      <alignment horizontal="left" vertical="center"/>
    </xf>
    <xf numFmtId="4" fontId="25" fillId="0" borderId="0" xfId="0" applyNumberFormat="1" applyFont="1" applyAlignment="1">
      <alignment vertical="center"/>
    </xf>
    <xf numFmtId="4" fontId="25" fillId="0" borderId="0" xfId="0" applyNumberFormat="1" applyFont="1" applyAlignment="1">
      <alignment horizontal="center"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Fill="1" applyAlignment="1">
      <alignment horizontal="right" vertical="center"/>
    </xf>
    <xf numFmtId="4" fontId="30" fillId="0" borderId="0" xfId="51" applyNumberFormat="1" applyFont="1" applyFill="1" applyBorder="1" applyAlignment="1">
      <alignment vertical="center" wrapText="1"/>
    </xf>
    <xf numFmtId="4" fontId="54" fillId="0" borderId="0" xfId="51" applyNumberFormat="1" applyFont="1" applyFill="1" applyBorder="1" applyAlignment="1">
      <alignment vertical="center" wrapText="1"/>
    </xf>
    <xf numFmtId="166" fontId="54" fillId="0" borderId="0" xfId="51" applyNumberFormat="1" applyFont="1" applyFill="1" applyBorder="1" applyAlignment="1">
      <alignment horizontal="right" vertical="center"/>
    </xf>
    <xf numFmtId="166" fontId="54" fillId="0" borderId="0" xfId="0" applyNumberFormat="1" applyFont="1" applyFill="1" applyBorder="1" applyAlignment="1">
      <alignment vertical="center"/>
    </xf>
    <xf numFmtId="4" fontId="54" fillId="0" borderId="0" xfId="0" applyNumberFormat="1" applyFont="1" applyFill="1" applyBorder="1" applyAlignment="1">
      <alignment vertical="center" wrapText="1"/>
    </xf>
    <xf numFmtId="4" fontId="54" fillId="0" borderId="0" xfId="51" applyNumberFormat="1" applyFont="1" applyFill="1" applyBorder="1" applyAlignment="1">
      <alignment horizontal="right"/>
    </xf>
    <xf numFmtId="4" fontId="30" fillId="0" borderId="0" xfId="33" applyNumberFormat="1" applyFont="1" applyFill="1" applyBorder="1" applyAlignment="1">
      <alignment vertical="center" wrapText="1"/>
    </xf>
    <xf numFmtId="4" fontId="54" fillId="0" borderId="0" xfId="34" applyNumberFormat="1" applyFont="1" applyFill="1" applyBorder="1" applyAlignment="1">
      <alignment horizontal="right" vertical="center" wrapText="1"/>
    </xf>
    <xf numFmtId="4" fontId="24" fillId="0" borderId="0" xfId="34" applyNumberFormat="1" applyFont="1" applyFill="1" applyBorder="1" applyAlignment="1">
      <alignment horizontal="left" vertical="center" wrapText="1"/>
    </xf>
    <xf numFmtId="4" fontId="30" fillId="0" borderId="0" xfId="34" applyNumberFormat="1" applyFont="1" applyFill="1" applyBorder="1" applyAlignment="1">
      <alignment horizontal="right" vertical="center" wrapText="1"/>
    </xf>
    <xf numFmtId="4" fontId="24" fillId="0" borderId="0" xfId="33" applyNumberFormat="1" applyFont="1" applyFill="1" applyBorder="1" applyAlignment="1">
      <alignment vertical="center"/>
    </xf>
    <xf numFmtId="4" fontId="30" fillId="0" borderId="0" xfId="0" applyNumberFormat="1" applyFont="1" applyFill="1" applyBorder="1" applyAlignment="1">
      <alignment vertical="center" wrapText="1"/>
    </xf>
    <xf numFmtId="4" fontId="24" fillId="0" borderId="0" xfId="0" applyNumberFormat="1" applyFont="1" applyFill="1" applyBorder="1" applyAlignment="1">
      <alignment vertical="center" wrapText="1"/>
    </xf>
    <xf numFmtId="4" fontId="21" fillId="0" borderId="0" xfId="34" applyNumberFormat="1" applyFont="1" applyFill="1" applyBorder="1" applyAlignment="1">
      <alignment vertical="center" wrapText="1"/>
    </xf>
    <xf numFmtId="0" fontId="24" fillId="0" borderId="40" xfId="31" applyNumberFormat="1" applyFont="1" applyFill="1" applyBorder="1" applyAlignment="1">
      <alignment horizontal="center" vertical="center"/>
    </xf>
    <xf numFmtId="49" fontId="24" fillId="38" borderId="40" xfId="31" applyNumberFormat="1" applyFont="1" applyFill="1" applyBorder="1" applyAlignment="1">
      <alignment horizontal="center" vertical="center"/>
    </xf>
    <xf numFmtId="4" fontId="25" fillId="0" borderId="17" xfId="0" applyNumberFormat="1" applyFont="1" applyFill="1" applyBorder="1" applyAlignment="1">
      <alignment vertical="center"/>
    </xf>
    <xf numFmtId="4" fontId="25" fillId="0" borderId="18" xfId="0" applyNumberFormat="1" applyFont="1" applyFill="1" applyBorder="1" applyAlignment="1">
      <alignment vertical="center"/>
    </xf>
    <xf numFmtId="4" fontId="65" fillId="0" borderId="0" xfId="33" applyNumberFormat="1" applyFont="1" applyFill="1" applyAlignment="1">
      <alignment vertical="center" wrapText="1"/>
    </xf>
    <xf numFmtId="0" fontId="66" fillId="0" borderId="0" xfId="0" applyFont="1" applyFill="1"/>
    <xf numFmtId="0" fontId="65" fillId="0" borderId="0" xfId="0" applyFont="1" applyFill="1"/>
    <xf numFmtId="4" fontId="24" fillId="0" borderId="0" xfId="0" applyNumberFormat="1" applyFont="1" applyFill="1" applyBorder="1" applyAlignment="1">
      <alignment vertical="center"/>
    </xf>
    <xf numFmtId="0" fontId="25" fillId="0" borderId="0" xfId="0" applyFont="1" applyFill="1" applyBorder="1"/>
    <xf numFmtId="0" fontId="0" fillId="0" borderId="0" xfId="0" applyFill="1" applyBorder="1"/>
    <xf numFmtId="4" fontId="0" fillId="0" borderId="0" xfId="0" applyNumberFormat="1" applyFill="1" applyBorder="1"/>
    <xf numFmtId="10" fontId="25" fillId="0" borderId="0" xfId="63" applyNumberFormat="1" applyFont="1" applyFill="1" applyAlignment="1">
      <alignment horizontal="center" vertical="center" wrapText="1"/>
    </xf>
    <xf numFmtId="10" fontId="25" fillId="0" borderId="0" xfId="63" applyNumberFormat="1" applyFont="1" applyFill="1" applyAlignment="1">
      <alignment horizontal="center" vertical="center"/>
    </xf>
    <xf numFmtId="4" fontId="32" fillId="0" borderId="0" xfId="33" applyNumberFormat="1" applyFont="1" applyAlignment="1">
      <alignment vertical="center"/>
    </xf>
    <xf numFmtId="4" fontId="24" fillId="0" borderId="0" xfId="0" applyNumberFormat="1" applyFont="1" applyFill="1" applyAlignment="1">
      <alignment vertical="center" wrapText="1"/>
    </xf>
    <xf numFmtId="4" fontId="25" fillId="0" borderId="0" xfId="33" applyNumberFormat="1" applyFont="1" applyFill="1" applyAlignment="1">
      <alignment horizontal="center" vertical="center"/>
    </xf>
    <xf numFmtId="4" fontId="24" fillId="4" borderId="40" xfId="34" applyNumberFormat="1" applyFont="1" applyFill="1" applyBorder="1" applyAlignment="1">
      <alignment horizontal="center" vertical="center" wrapText="1"/>
    </xf>
    <xf numFmtId="0" fontId="54" fillId="0" borderId="0" xfId="33" applyFont="1" applyFill="1" applyAlignment="1">
      <alignment horizontal="center" vertical="center"/>
    </xf>
    <xf numFmtId="4" fontId="24" fillId="0" borderId="0" xfId="33" applyNumberFormat="1" applyFont="1" applyFill="1" applyAlignment="1">
      <alignment horizontal="center" vertical="center"/>
    </xf>
    <xf numFmtId="4" fontId="24" fillId="0" borderId="0" xfId="33" applyNumberFormat="1" applyFont="1" applyFill="1" applyAlignment="1">
      <alignment vertical="center"/>
    </xf>
    <xf numFmtId="4" fontId="65" fillId="0" borderId="0" xfId="0" applyNumberFormat="1" applyFont="1" applyFill="1"/>
    <xf numFmtId="4" fontId="66" fillId="0" borderId="0" xfId="0" applyNumberFormat="1" applyFont="1" applyFill="1"/>
    <xf numFmtId="0" fontId="58" fillId="0" borderId="0" xfId="0" applyFont="1" applyFill="1"/>
    <xf numFmtId="4" fontId="25" fillId="33" borderId="178" xfId="0" applyNumberFormat="1" applyFont="1" applyFill="1" applyBorder="1" applyAlignment="1">
      <alignment vertical="center"/>
    </xf>
    <xf numFmtId="4" fontId="25" fillId="0" borderId="36" xfId="0" applyNumberFormat="1" applyFont="1" applyBorder="1" applyAlignment="1">
      <alignment vertical="center"/>
    </xf>
    <xf numFmtId="4" fontId="25" fillId="0" borderId="89" xfId="0" applyNumberFormat="1" applyFont="1" applyBorder="1" applyAlignment="1">
      <alignment vertical="center"/>
    </xf>
    <xf numFmtId="0" fontId="61" fillId="0" borderId="0" xfId="0" applyFont="1" applyAlignment="1">
      <alignment horizontal="right"/>
    </xf>
    <xf numFmtId="0" fontId="51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5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center"/>
    </xf>
    <xf numFmtId="0" fontId="23" fillId="24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5" fillId="0" borderId="0" xfId="0" applyFont="1" applyFill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49" fontId="24" fillId="4" borderId="123" xfId="0" applyNumberFormat="1" applyFont="1" applyFill="1" applyBorder="1" applyAlignment="1">
      <alignment horizontal="center" vertical="center"/>
    </xf>
    <xf numFmtId="49" fontId="24" fillId="4" borderId="46" xfId="0" applyNumberFormat="1" applyFont="1" applyFill="1" applyBorder="1" applyAlignment="1">
      <alignment horizontal="center" vertical="center"/>
    </xf>
    <xf numFmtId="0" fontId="25" fillId="0" borderId="121" xfId="0" applyFont="1" applyBorder="1" applyAlignment="1">
      <alignment horizontal="center" vertical="center"/>
    </xf>
    <xf numFmtId="0" fontId="25" fillId="0" borderId="122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142" xfId="0" applyFont="1" applyBorder="1" applyAlignment="1">
      <alignment horizontal="center" vertical="center"/>
    </xf>
    <xf numFmtId="49" fontId="24" fillId="4" borderId="83" xfId="0" applyNumberFormat="1" applyFont="1" applyFill="1" applyBorder="1" applyAlignment="1">
      <alignment horizontal="center" vertical="center"/>
    </xf>
    <xf numFmtId="49" fontId="48" fillId="8" borderId="51" xfId="0" applyNumberFormat="1" applyFont="1" applyFill="1" applyBorder="1" applyAlignment="1">
      <alignment horizontal="center" vertical="center"/>
    </xf>
    <xf numFmtId="49" fontId="48" fillId="8" borderId="124" xfId="0" applyNumberFormat="1" applyFont="1" applyFill="1" applyBorder="1" applyAlignment="1">
      <alignment horizontal="center" vertical="center"/>
    </xf>
    <xf numFmtId="49" fontId="48" fillId="8" borderId="125" xfId="0" applyNumberFormat="1" applyFont="1" applyFill="1" applyBorder="1" applyAlignment="1">
      <alignment horizontal="center" vertical="center"/>
    </xf>
    <xf numFmtId="49" fontId="48" fillId="8" borderId="59" xfId="0" applyNumberFormat="1" applyFont="1" applyFill="1" applyBorder="1" applyAlignment="1">
      <alignment horizontal="center" vertical="center"/>
    </xf>
    <xf numFmtId="49" fontId="48" fillId="8" borderId="126" xfId="0" applyNumberFormat="1" applyFont="1" applyFill="1" applyBorder="1" applyAlignment="1">
      <alignment horizontal="center" vertical="center"/>
    </xf>
    <xf numFmtId="49" fontId="48" fillId="8" borderId="105" xfId="0" applyNumberFormat="1" applyFont="1" applyFill="1" applyBorder="1" applyAlignment="1">
      <alignment horizontal="center" vertical="center"/>
    </xf>
    <xf numFmtId="0" fontId="23" fillId="8" borderId="0" xfId="0" applyFont="1" applyFill="1" applyBorder="1" applyAlignment="1">
      <alignment horizontal="center"/>
    </xf>
    <xf numFmtId="0" fontId="24" fillId="0" borderId="121" xfId="0" applyFont="1" applyFill="1" applyBorder="1" applyAlignment="1">
      <alignment horizontal="center" vertical="center"/>
    </xf>
    <xf numFmtId="0" fontId="24" fillId="0" borderId="122" xfId="0" applyFont="1" applyFill="1" applyBorder="1" applyAlignment="1">
      <alignment horizontal="center" vertical="center"/>
    </xf>
    <xf numFmtId="49" fontId="24" fillId="4" borderId="151" xfId="0" applyNumberFormat="1" applyFont="1" applyFill="1" applyBorder="1" applyAlignment="1">
      <alignment horizontal="center" vertical="center"/>
    </xf>
    <xf numFmtId="49" fontId="24" fillId="4" borderId="13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49" fontId="24" fillId="27" borderId="46" xfId="0" applyNumberFormat="1" applyFont="1" applyFill="1" applyBorder="1" applyAlignment="1">
      <alignment horizontal="center" vertical="center"/>
    </xf>
    <xf numFmtId="0" fontId="23" fillId="15" borderId="0" xfId="0" applyFont="1" applyFill="1" applyBorder="1" applyAlignment="1">
      <alignment horizontal="center"/>
    </xf>
    <xf numFmtId="0" fontId="48" fillId="34" borderId="53" xfId="34" applyFont="1" applyFill="1" applyBorder="1" applyAlignment="1">
      <alignment horizontal="left" vertical="center" wrapText="1"/>
    </xf>
    <xf numFmtId="0" fontId="48" fillId="34" borderId="127" xfId="34" applyFont="1" applyFill="1" applyBorder="1" applyAlignment="1">
      <alignment horizontal="left" vertical="center" wrapText="1"/>
    </xf>
    <xf numFmtId="0" fontId="48" fillId="27" borderId="53" xfId="34" applyFont="1" applyFill="1" applyBorder="1" applyAlignment="1">
      <alignment horizontal="left" vertical="center" wrapText="1"/>
    </xf>
    <xf numFmtId="0" fontId="48" fillId="27" borderId="127" xfId="34" applyFont="1" applyFill="1" applyBorder="1" applyAlignment="1">
      <alignment horizontal="left" vertical="center" wrapText="1"/>
    </xf>
    <xf numFmtId="0" fontId="48" fillId="30" borderId="53" xfId="34" applyFont="1" applyFill="1" applyBorder="1" applyAlignment="1">
      <alignment horizontal="left" vertical="center" wrapText="1"/>
    </xf>
    <xf numFmtId="0" fontId="48" fillId="30" borderId="127" xfId="34" applyFont="1" applyFill="1" applyBorder="1" applyAlignment="1">
      <alignment horizontal="left" vertical="center" wrapText="1"/>
    </xf>
    <xf numFmtId="0" fontId="22" fillId="0" borderId="0" xfId="30" applyFont="1" applyAlignment="1">
      <alignment horizontal="center" vertical="center" wrapText="1"/>
    </xf>
    <xf numFmtId="0" fontId="23" fillId="15" borderId="0" xfId="33" applyFont="1" applyFill="1" applyBorder="1" applyAlignment="1">
      <alignment horizontal="center"/>
    </xf>
    <xf numFmtId="0" fontId="23" fillId="0" borderId="0" xfId="33" applyFont="1" applyFill="1" applyBorder="1" applyAlignment="1">
      <alignment horizontal="center"/>
    </xf>
  </cellXfs>
  <cellStyles count="64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čárky 2" xfId="20" xr:uid="{00000000-0005-0000-0000-000013000000}"/>
    <cellStyle name="čárky 2 2" xfId="55" xr:uid="{00000000-0005-0000-0000-000014000000}"/>
    <cellStyle name="čárky 3" xfId="21" xr:uid="{00000000-0005-0000-0000-000015000000}"/>
    <cellStyle name="čárky 3 2" xfId="58" xr:uid="{00000000-0005-0000-0000-000016000000}"/>
    <cellStyle name="Kontrolní buňka" xfId="23" builtinId="23" customBuiltin="1"/>
    <cellStyle name="Nadpis 1" xfId="24" builtinId="16" customBuiltin="1"/>
    <cellStyle name="Nadpis 2" xfId="25" builtinId="17" customBuiltin="1"/>
    <cellStyle name="Nadpis 3" xfId="26" builtinId="18" customBuiltin="1"/>
    <cellStyle name="Nadpis 4" xfId="27" builtinId="19" customBuiltin="1"/>
    <cellStyle name="Název" xfId="28" builtinId="15" customBuiltin="1"/>
    <cellStyle name="Neutrální" xfId="29" builtinId="28" customBuiltin="1"/>
    <cellStyle name="Normální" xfId="0" builtinId="0"/>
    <cellStyle name="Normální 10" xfId="62" xr:uid="{00000000-0005-0000-0000-00001F000000}"/>
    <cellStyle name="Normální 11 2" xfId="57" xr:uid="{00000000-0005-0000-0000-000020000000}"/>
    <cellStyle name="normální 2" xfId="30" xr:uid="{00000000-0005-0000-0000-000021000000}"/>
    <cellStyle name="normální 2 2" xfId="52" xr:uid="{00000000-0005-0000-0000-000022000000}"/>
    <cellStyle name="Normální 3" xfId="31" xr:uid="{00000000-0005-0000-0000-000023000000}"/>
    <cellStyle name="Normální 5 2" xfId="32" xr:uid="{00000000-0005-0000-0000-000024000000}"/>
    <cellStyle name="Normální 5 2 2" xfId="53" xr:uid="{00000000-0005-0000-0000-000025000000}"/>
    <cellStyle name="normální_01 Sumář požad. odborů+návrh EO II. z 09-09-2009" xfId="33" xr:uid="{00000000-0005-0000-0000-000026000000}"/>
    <cellStyle name="normální_01 Sumář požad. odborů+návrh EO II. z 09-09-2009 2" xfId="60" xr:uid="{00000000-0005-0000-0000-000027000000}"/>
    <cellStyle name="normální_Rozpis výdajů 03 bez PO" xfId="34" xr:uid="{00000000-0005-0000-0000-000028000000}"/>
    <cellStyle name="normální_Rozpis výdajů 03 bez PO 2" xfId="51" xr:uid="{00000000-0005-0000-0000-000029000000}"/>
    <cellStyle name="normální_Rozpis výdajů 03 bez PO 2 2 2" xfId="54" xr:uid="{00000000-0005-0000-0000-00002A000000}"/>
    <cellStyle name="normální_Rozpis výdajů 03 bez PO_04 - OSMTVS" xfId="61" xr:uid="{00000000-0005-0000-0000-00002B000000}"/>
    <cellStyle name="normální_Rozpis výdajů 03 bez PO_07  Návrh rozpočtu 2010 - výdaje peněžních fondů" xfId="35" xr:uid="{00000000-0005-0000-0000-00002C000000}"/>
    <cellStyle name="normální_Rozpis výdajů 03 bez PO_07  Návrh rozpočtu 2010 - výdaje peněžních fondů 2" xfId="56" xr:uid="{00000000-0005-0000-0000-00002D000000}"/>
    <cellStyle name="normální_Rozpočet 2005 (ZK)" xfId="36" xr:uid="{00000000-0005-0000-0000-00002E000000}"/>
    <cellStyle name="Poznámka" xfId="37" builtinId="10" customBuiltin="1"/>
    <cellStyle name="Poznámka 2" xfId="59" xr:uid="{00000000-0005-0000-0000-000030000000}"/>
    <cellStyle name="Procenta" xfId="63" builtinId="5"/>
    <cellStyle name="Propojená buňka" xfId="38" builtinId="24" customBuiltin="1"/>
    <cellStyle name="Správně" xfId="39" builtinId="26" customBuiltin="1"/>
    <cellStyle name="Špatně" xfId="22" builtinId="27" customBuiltin="1"/>
    <cellStyle name="Text upozornění" xfId="40" builtinId="11" customBuiltin="1"/>
    <cellStyle name="Vstup" xfId="41" builtinId="20" customBuiltin="1"/>
    <cellStyle name="Výpočet" xfId="42" builtinId="22" customBuiltin="1"/>
    <cellStyle name="Výstup" xfId="43" builtinId="21" customBuiltin="1"/>
    <cellStyle name="Vysvětlující text" xfId="44" builtinId="53" customBuiltin="1"/>
    <cellStyle name="Zvýraznění 1" xfId="45" builtinId="29" customBuiltin="1"/>
    <cellStyle name="Zvýraznění 2" xfId="46" builtinId="33" customBuiltin="1"/>
    <cellStyle name="Zvýraznění 3" xfId="47" builtinId="37" customBuiltin="1"/>
    <cellStyle name="Zvýraznění 4" xfId="48" builtinId="41" customBuiltin="1"/>
    <cellStyle name="Zvýraznění 5" xfId="49" builtinId="45" customBuiltin="1"/>
    <cellStyle name="Zvýraznění 6" xfId="50" builtinId="49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99FF33"/>
      <color rgb="FFFFFF99"/>
      <color rgb="FFFFFF66"/>
      <color rgb="FFCCFFFF"/>
      <color rgb="FFFFFFCC"/>
      <color rgb="FFCCFFCC"/>
      <color rgb="FF0000CC"/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J44"/>
  <sheetViews>
    <sheetView tabSelected="1" topLeftCell="A4" zoomScaleNormal="100" workbookViewId="0">
      <selection activeCell="R13" sqref="R13"/>
    </sheetView>
  </sheetViews>
  <sheetFormatPr defaultRowHeight="12.75" x14ac:dyDescent="0.2"/>
  <sheetData>
    <row r="1" spans="1:10" ht="14.25" x14ac:dyDescent="0.2">
      <c r="J1" s="851"/>
    </row>
    <row r="3" spans="1:10" ht="45" x14ac:dyDescent="0.6">
      <c r="A3" s="853" t="s">
        <v>131</v>
      </c>
      <c r="B3" s="853"/>
      <c r="C3" s="853"/>
      <c r="D3" s="853"/>
      <c r="E3" s="853"/>
      <c r="F3" s="853"/>
      <c r="G3" s="853"/>
      <c r="H3" s="853"/>
      <c r="I3" s="853"/>
      <c r="J3" s="853"/>
    </row>
    <row r="4" spans="1:10" x14ac:dyDescent="0.2">
      <c r="B4" s="122"/>
    </row>
    <row r="5" spans="1:10" x14ac:dyDescent="0.2">
      <c r="B5" s="122"/>
    </row>
    <row r="6" spans="1:10" x14ac:dyDescent="0.2">
      <c r="B6" s="123"/>
    </row>
    <row r="7" spans="1:10" x14ac:dyDescent="0.2">
      <c r="B7" s="123"/>
    </row>
    <row r="8" spans="1:10" x14ac:dyDescent="0.2">
      <c r="B8" s="123"/>
    </row>
    <row r="9" spans="1:10" ht="15.75" x14ac:dyDescent="0.25">
      <c r="B9" s="123"/>
      <c r="C9" s="6"/>
      <c r="D9" s="39"/>
      <c r="E9" s="6"/>
      <c r="F9" s="6"/>
      <c r="G9" s="6"/>
    </row>
    <row r="10" spans="1:10" x14ac:dyDescent="0.2">
      <c r="B10" s="123"/>
    </row>
    <row r="11" spans="1:10" x14ac:dyDescent="0.2">
      <c r="B11" s="123"/>
    </row>
    <row r="12" spans="1:10" x14ac:dyDescent="0.2">
      <c r="B12" s="122"/>
    </row>
    <row r="13" spans="1:10" ht="25.5" x14ac:dyDescent="0.35">
      <c r="B13" s="124"/>
    </row>
    <row r="14" spans="1:10" ht="27.75" x14ac:dyDescent="0.4">
      <c r="A14" s="854" t="s">
        <v>277</v>
      </c>
      <c r="B14" s="854"/>
      <c r="C14" s="854"/>
      <c r="D14" s="854"/>
      <c r="E14" s="854"/>
      <c r="F14" s="854"/>
      <c r="G14" s="854"/>
      <c r="H14" s="854"/>
      <c r="I14" s="854"/>
      <c r="J14" s="854"/>
    </row>
    <row r="15" spans="1:10" ht="27.75" x14ac:dyDescent="0.4">
      <c r="A15" s="854" t="s">
        <v>383</v>
      </c>
      <c r="B15" s="854"/>
      <c r="C15" s="854"/>
      <c r="D15" s="854"/>
      <c r="E15" s="854"/>
      <c r="F15" s="854"/>
      <c r="G15" s="854"/>
      <c r="H15" s="854"/>
      <c r="I15" s="854"/>
      <c r="J15" s="854"/>
    </row>
    <row r="16" spans="1:10" ht="20.25" x14ac:dyDescent="0.3">
      <c r="B16" s="126"/>
    </row>
    <row r="17" spans="1:10" x14ac:dyDescent="0.2">
      <c r="B17" s="122"/>
    </row>
    <row r="18" spans="1:10" ht="27.75" x14ac:dyDescent="0.4">
      <c r="B18" s="125"/>
    </row>
    <row r="19" spans="1:10" ht="27.75" x14ac:dyDescent="0.4">
      <c r="B19" s="125"/>
    </row>
    <row r="20" spans="1:10" ht="27.75" x14ac:dyDescent="0.4">
      <c r="B20" s="125"/>
    </row>
    <row r="21" spans="1:10" ht="27.75" x14ac:dyDescent="0.4">
      <c r="B21" s="125"/>
    </row>
    <row r="22" spans="1:10" ht="27.75" x14ac:dyDescent="0.4">
      <c r="B22" s="125"/>
    </row>
    <row r="23" spans="1:10" ht="18" x14ac:dyDescent="0.25">
      <c r="A23" s="855" t="s">
        <v>132</v>
      </c>
      <c r="B23" s="855"/>
      <c r="C23" s="855"/>
      <c r="D23" s="855"/>
      <c r="E23" s="855"/>
      <c r="F23" s="855"/>
      <c r="G23" s="855"/>
      <c r="H23" s="855"/>
      <c r="I23" s="855"/>
      <c r="J23" s="855"/>
    </row>
    <row r="24" spans="1:10" x14ac:dyDescent="0.2">
      <c r="B24" s="123"/>
    </row>
    <row r="25" spans="1:10" x14ac:dyDescent="0.2">
      <c r="B25" s="123"/>
    </row>
    <row r="26" spans="1:10" x14ac:dyDescent="0.2">
      <c r="B26" s="123"/>
    </row>
    <row r="27" spans="1:10" x14ac:dyDescent="0.2">
      <c r="B27" s="123"/>
    </row>
    <row r="28" spans="1:10" x14ac:dyDescent="0.2">
      <c r="B28" s="123"/>
    </row>
    <row r="29" spans="1:10" x14ac:dyDescent="0.2">
      <c r="B29" s="123"/>
    </row>
    <row r="30" spans="1:10" x14ac:dyDescent="0.2">
      <c r="B30" s="123"/>
    </row>
    <row r="31" spans="1:10" x14ac:dyDescent="0.2">
      <c r="B31" s="123"/>
    </row>
    <row r="32" spans="1:10" x14ac:dyDescent="0.2">
      <c r="B32" s="123"/>
    </row>
    <row r="33" spans="1:10" x14ac:dyDescent="0.2">
      <c r="B33" s="123"/>
    </row>
    <row r="34" spans="1:10" x14ac:dyDescent="0.2">
      <c r="B34" s="123"/>
    </row>
    <row r="35" spans="1:10" x14ac:dyDescent="0.2">
      <c r="B35" s="123"/>
    </row>
    <row r="36" spans="1:10" x14ac:dyDescent="0.2">
      <c r="B36" s="123"/>
    </row>
    <row r="37" spans="1:10" x14ac:dyDescent="0.2">
      <c r="B37" s="123"/>
    </row>
    <row r="38" spans="1:10" x14ac:dyDescent="0.2">
      <c r="B38" s="123"/>
    </row>
    <row r="39" spans="1:10" x14ac:dyDescent="0.2">
      <c r="B39" s="123"/>
    </row>
    <row r="40" spans="1:10" x14ac:dyDescent="0.2">
      <c r="B40" s="123"/>
    </row>
    <row r="41" spans="1:10" x14ac:dyDescent="0.2">
      <c r="B41" s="123"/>
    </row>
    <row r="42" spans="1:10" ht="15" x14ac:dyDescent="0.25">
      <c r="A42" s="852" t="s">
        <v>671</v>
      </c>
      <c r="B42" s="852"/>
      <c r="C42" s="852"/>
      <c r="D42" s="852"/>
      <c r="E42" s="852"/>
      <c r="F42" s="852"/>
      <c r="G42" s="852"/>
      <c r="H42" s="852"/>
      <c r="I42" s="852"/>
      <c r="J42" s="852"/>
    </row>
    <row r="43" spans="1:10" ht="15.75" x14ac:dyDescent="0.25">
      <c r="B43" s="127"/>
    </row>
    <row r="44" spans="1:10" x14ac:dyDescent="0.2">
      <c r="B44" s="122"/>
    </row>
  </sheetData>
  <mergeCells count="5">
    <mergeCell ref="A42:J42"/>
    <mergeCell ref="A3:J3"/>
    <mergeCell ref="A14:J14"/>
    <mergeCell ref="A15:J15"/>
    <mergeCell ref="A23:J23"/>
  </mergeCells>
  <phoneticPr fontId="25" type="noConversion"/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L64"/>
  <sheetViews>
    <sheetView topLeftCell="A25" zoomScaleNormal="100" zoomScaleSheetLayoutView="100" workbookViewId="0">
      <selection activeCell="A82" sqref="A82"/>
    </sheetView>
  </sheetViews>
  <sheetFormatPr defaultColWidth="22.5703125" defaultRowHeight="12.75" x14ac:dyDescent="0.2"/>
  <cols>
    <col min="1" max="1" width="63" style="37" customWidth="1"/>
    <col min="2" max="2" width="10.5703125" style="38" customWidth="1"/>
    <col min="3" max="4" width="10.85546875" style="38" customWidth="1"/>
    <col min="5" max="6" width="10.7109375" style="38" customWidth="1"/>
    <col min="7" max="7" width="62.42578125" style="396" customWidth="1"/>
    <col min="8" max="8" width="22.5703125" style="386"/>
    <col min="9" max="9" width="22.5703125" style="38"/>
    <col min="10" max="10" width="12" style="38" customWidth="1"/>
    <col min="11" max="11" width="10.42578125" style="38" customWidth="1"/>
    <col min="12" max="12" width="9.85546875" style="38" customWidth="1"/>
    <col min="13" max="13" width="9.42578125" style="38" customWidth="1"/>
    <col min="14" max="14" width="8.140625" style="38" customWidth="1"/>
    <col min="15" max="16384" width="22.5703125" style="38"/>
  </cols>
  <sheetData>
    <row r="1" spans="1:12" x14ac:dyDescent="0.2">
      <c r="F1" s="387"/>
    </row>
    <row r="2" spans="1:12" ht="18" x14ac:dyDescent="0.25">
      <c r="A2" s="857" t="s">
        <v>384</v>
      </c>
      <c r="B2" s="857"/>
      <c r="C2" s="857"/>
      <c r="D2" s="857"/>
      <c r="E2" s="857"/>
      <c r="F2" s="857"/>
    </row>
    <row r="4" spans="1:12" ht="15.75" x14ac:dyDescent="0.25">
      <c r="A4" s="858" t="s">
        <v>387</v>
      </c>
      <c r="B4" s="858"/>
      <c r="C4" s="858"/>
      <c r="D4" s="858"/>
      <c r="E4" s="858"/>
      <c r="F4" s="858"/>
    </row>
    <row r="5" spans="1:12" s="40" customFormat="1" ht="15.75" x14ac:dyDescent="0.25">
      <c r="A5" s="39"/>
      <c r="G5" s="397"/>
      <c r="H5" s="395"/>
    </row>
    <row r="6" spans="1:12" s="40" customFormat="1" ht="15.75" x14ac:dyDescent="0.25">
      <c r="A6" s="859" t="s">
        <v>66</v>
      </c>
      <c r="B6" s="859"/>
      <c r="C6" s="859"/>
      <c r="D6" s="859"/>
      <c r="E6" s="859"/>
      <c r="F6" s="859"/>
      <c r="G6" s="397"/>
      <c r="H6" s="395"/>
    </row>
    <row r="7" spans="1:12" s="40" customFormat="1" ht="15.75" x14ac:dyDescent="0.25">
      <c r="A7" s="39"/>
      <c r="G7" s="397"/>
      <c r="H7" s="395"/>
    </row>
    <row r="8" spans="1:12" ht="16.5" thickBot="1" x14ac:dyDescent="0.3">
      <c r="A8" s="41"/>
      <c r="B8" s="336"/>
      <c r="C8" s="42"/>
      <c r="D8" s="43"/>
      <c r="F8" s="43" t="s">
        <v>67</v>
      </c>
    </row>
    <row r="9" spans="1:12" ht="13.5" thickBot="1" x14ac:dyDescent="0.25">
      <c r="A9" s="561" t="s">
        <v>68</v>
      </c>
      <c r="B9" s="600" t="s">
        <v>381</v>
      </c>
      <c r="C9" s="601" t="s">
        <v>285</v>
      </c>
      <c r="D9" s="602" t="s">
        <v>324</v>
      </c>
      <c r="E9" s="602" t="s">
        <v>363</v>
      </c>
      <c r="F9" s="603" t="s">
        <v>388</v>
      </c>
    </row>
    <row r="10" spans="1:12" s="37" customFormat="1" x14ac:dyDescent="0.2">
      <c r="A10" s="558" t="s">
        <v>69</v>
      </c>
      <c r="B10" s="559">
        <f>SUM(B12:B15)</f>
        <v>2988900</v>
      </c>
      <c r="C10" s="562">
        <f>SUM(C12:C15)</f>
        <v>3348920</v>
      </c>
      <c r="D10" s="563">
        <f t="shared" ref="D10:F10" si="0">SUM(D12:D15)</f>
        <v>3631970</v>
      </c>
      <c r="E10" s="563">
        <f t="shared" si="0"/>
        <v>3740361.5</v>
      </c>
      <c r="F10" s="564">
        <f t="shared" si="0"/>
        <v>3852004.7450000001</v>
      </c>
      <c r="G10" s="452"/>
      <c r="H10" s="386"/>
    </row>
    <row r="11" spans="1:12" s="37" customFormat="1" x14ac:dyDescent="0.2">
      <c r="A11" s="194" t="s">
        <v>70</v>
      </c>
      <c r="B11" s="250"/>
      <c r="C11" s="560"/>
      <c r="D11" s="560"/>
      <c r="E11" s="560"/>
      <c r="F11" s="195"/>
      <c r="G11" s="452"/>
      <c r="H11" s="394"/>
    </row>
    <row r="12" spans="1:12" s="37" customFormat="1" ht="15.75" customHeight="1" x14ac:dyDescent="0.2">
      <c r="A12" s="311" t="s">
        <v>430</v>
      </c>
      <c r="B12" s="251">
        <v>2970000</v>
      </c>
      <c r="C12" s="216">
        <v>3330000</v>
      </c>
      <c r="D12" s="46">
        <f>C12*(1+0.085)</f>
        <v>3613050</v>
      </c>
      <c r="E12" s="46">
        <f>D12*(1+$F$42)</f>
        <v>3721441.5</v>
      </c>
      <c r="F12" s="196">
        <f>E12*(1+$F$42)</f>
        <v>3833084.7450000001</v>
      </c>
      <c r="G12" s="453"/>
      <c r="H12" s="395"/>
      <c r="I12" s="534"/>
      <c r="J12" s="534"/>
      <c r="K12" s="534"/>
      <c r="L12" s="534"/>
    </row>
    <row r="13" spans="1:12" s="37" customFormat="1" x14ac:dyDescent="0.2">
      <c r="A13" s="315" t="s">
        <v>71</v>
      </c>
      <c r="B13" s="254">
        <v>600</v>
      </c>
      <c r="C13" s="238">
        <v>600</v>
      </c>
      <c r="D13" s="239">
        <v>600</v>
      </c>
      <c r="E13" s="239">
        <v>600</v>
      </c>
      <c r="F13" s="255">
        <v>600</v>
      </c>
      <c r="G13" s="453"/>
      <c r="H13" s="395"/>
      <c r="I13" s="534"/>
      <c r="J13" s="534"/>
      <c r="K13" s="534"/>
      <c r="L13" s="534"/>
    </row>
    <row r="14" spans="1:12" s="37" customFormat="1" x14ac:dyDescent="0.2">
      <c r="A14" s="361" t="s">
        <v>350</v>
      </c>
      <c r="B14" s="362">
        <v>300</v>
      </c>
      <c r="C14" s="363">
        <v>320</v>
      </c>
      <c r="D14" s="364">
        <v>320</v>
      </c>
      <c r="E14" s="364">
        <v>320</v>
      </c>
      <c r="F14" s="365">
        <v>320</v>
      </c>
      <c r="G14" s="453"/>
      <c r="H14" s="395"/>
      <c r="I14" s="534"/>
      <c r="J14" s="534"/>
      <c r="K14" s="534"/>
      <c r="L14" s="534"/>
    </row>
    <row r="15" spans="1:12" s="37" customFormat="1" ht="13.5" thickBot="1" x14ac:dyDescent="0.25">
      <c r="A15" s="400" t="s">
        <v>373</v>
      </c>
      <c r="B15" s="401">
        <v>18000</v>
      </c>
      <c r="C15" s="402">
        <v>18000</v>
      </c>
      <c r="D15" s="403">
        <v>18000</v>
      </c>
      <c r="E15" s="403">
        <v>18000</v>
      </c>
      <c r="F15" s="404">
        <v>18000</v>
      </c>
      <c r="G15" s="454"/>
      <c r="H15" s="395"/>
      <c r="I15" s="534"/>
      <c r="J15" s="534"/>
      <c r="K15" s="534"/>
      <c r="L15" s="534"/>
    </row>
    <row r="16" spans="1:12" s="37" customFormat="1" x14ac:dyDescent="0.2">
      <c r="A16" s="312" t="s">
        <v>72</v>
      </c>
      <c r="B16" s="252">
        <f>SUM(B18:B26)</f>
        <v>70968.11</v>
      </c>
      <c r="C16" s="215">
        <f>SUM(C18:C26)</f>
        <v>94893.34</v>
      </c>
      <c r="D16" s="191">
        <f>SUM(D18:D26)</f>
        <v>91893.34</v>
      </c>
      <c r="E16" s="191">
        <f>SUM(E18:E26)</f>
        <v>91893.34</v>
      </c>
      <c r="F16" s="253">
        <f>SUM(F18:F26)</f>
        <v>91893.34</v>
      </c>
      <c r="G16" s="453"/>
      <c r="H16" s="395"/>
      <c r="I16" s="534"/>
      <c r="J16" s="534"/>
      <c r="K16" s="534"/>
      <c r="L16" s="534"/>
    </row>
    <row r="17" spans="1:12" s="37" customFormat="1" x14ac:dyDescent="0.2">
      <c r="A17" s="313" t="s">
        <v>73</v>
      </c>
      <c r="B17" s="250"/>
      <c r="C17" s="45"/>
      <c r="D17" s="45"/>
      <c r="E17" s="45"/>
      <c r="F17" s="195"/>
      <c r="G17" s="453"/>
      <c r="H17" s="395"/>
      <c r="I17" s="534"/>
      <c r="J17" s="534"/>
      <c r="K17" s="534"/>
      <c r="L17" s="534"/>
    </row>
    <row r="18" spans="1:12" s="37" customFormat="1" x14ac:dyDescent="0.2">
      <c r="A18" s="311" t="s">
        <v>323</v>
      </c>
      <c r="B18" s="251">
        <v>0</v>
      </c>
      <c r="C18" s="216">
        <v>4000</v>
      </c>
      <c r="D18" s="46">
        <v>5000</v>
      </c>
      <c r="E18" s="46">
        <v>5000</v>
      </c>
      <c r="F18" s="196">
        <v>5000</v>
      </c>
      <c r="G18" s="453"/>
      <c r="H18" s="395"/>
      <c r="I18" s="534"/>
      <c r="J18" s="534"/>
      <c r="K18" s="534"/>
      <c r="L18" s="534"/>
    </row>
    <row r="19" spans="1:12" s="37" customFormat="1" x14ac:dyDescent="0.2">
      <c r="A19" s="311" t="s">
        <v>374</v>
      </c>
      <c r="B19" s="251">
        <v>0</v>
      </c>
      <c r="C19" s="216">
        <v>4000</v>
      </c>
      <c r="D19" s="46">
        <v>0</v>
      </c>
      <c r="E19" s="46">
        <v>0</v>
      </c>
      <c r="F19" s="196">
        <v>0</v>
      </c>
      <c r="G19" s="453"/>
      <c r="H19" s="395"/>
      <c r="I19" s="534"/>
      <c r="J19" s="534"/>
      <c r="K19" s="534"/>
      <c r="L19" s="534"/>
    </row>
    <row r="20" spans="1:12" s="37" customFormat="1" x14ac:dyDescent="0.2">
      <c r="A20" s="311" t="s">
        <v>668</v>
      </c>
      <c r="B20" s="251">
        <v>37004.65</v>
      </c>
      <c r="C20" s="216">
        <v>41781.839999999997</v>
      </c>
      <c r="D20" s="46">
        <v>41781.839999999997</v>
      </c>
      <c r="E20" s="46">
        <v>41781.839999999997</v>
      </c>
      <c r="F20" s="196">
        <v>41781.839999999997</v>
      </c>
      <c r="G20" s="839"/>
      <c r="H20" s="395"/>
      <c r="I20" s="534"/>
      <c r="J20" s="534"/>
      <c r="K20" s="534"/>
      <c r="L20" s="534"/>
    </row>
    <row r="21" spans="1:12" s="37" customFormat="1" x14ac:dyDescent="0.2">
      <c r="A21" s="311" t="s">
        <v>670</v>
      </c>
      <c r="B21" s="251">
        <v>0</v>
      </c>
      <c r="C21" s="216">
        <v>9967</v>
      </c>
      <c r="D21" s="46">
        <v>9967</v>
      </c>
      <c r="E21" s="46">
        <v>9967</v>
      </c>
      <c r="F21" s="196">
        <v>9967</v>
      </c>
      <c r="G21" s="690"/>
      <c r="H21" s="395"/>
      <c r="I21" s="534"/>
      <c r="J21" s="534"/>
      <c r="K21" s="534"/>
      <c r="L21" s="534"/>
    </row>
    <row r="22" spans="1:12" s="37" customFormat="1" ht="13.5" customHeight="1" x14ac:dyDescent="0.2">
      <c r="A22" s="314" t="s">
        <v>368</v>
      </c>
      <c r="B22" s="254">
        <v>8000</v>
      </c>
      <c r="C22" s="238">
        <f>8000+2000</f>
        <v>10000</v>
      </c>
      <c r="D22" s="239">
        <f>8000+2000</f>
        <v>10000</v>
      </c>
      <c r="E22" s="239">
        <f>8000+2000</f>
        <v>10000</v>
      </c>
      <c r="F22" s="255">
        <f>8000+2000</f>
        <v>10000</v>
      </c>
      <c r="G22" s="691"/>
      <c r="H22" s="395"/>
      <c r="I22" s="535"/>
      <c r="J22" s="534"/>
      <c r="K22" s="534"/>
      <c r="L22" s="534"/>
    </row>
    <row r="23" spans="1:12" s="37" customFormat="1" x14ac:dyDescent="0.2">
      <c r="A23" s="315" t="s">
        <v>369</v>
      </c>
      <c r="B23" s="273">
        <v>11951.46</v>
      </c>
      <c r="C23" s="274">
        <v>11072.5</v>
      </c>
      <c r="D23" s="275">
        <v>11072.5</v>
      </c>
      <c r="E23" s="275">
        <v>11072.5</v>
      </c>
      <c r="F23" s="276">
        <v>11072.5</v>
      </c>
      <c r="G23" s="455"/>
      <c r="H23" s="395"/>
      <c r="I23" s="534"/>
      <c r="J23" s="534"/>
      <c r="K23" s="534"/>
      <c r="L23" s="534"/>
    </row>
    <row r="24" spans="1:12" s="37" customFormat="1" x14ac:dyDescent="0.2">
      <c r="A24" s="315" t="s">
        <v>370</v>
      </c>
      <c r="B24" s="273">
        <v>7352</v>
      </c>
      <c r="C24" s="274">
        <v>7352</v>
      </c>
      <c r="D24" s="275">
        <v>7352</v>
      </c>
      <c r="E24" s="275">
        <v>7352</v>
      </c>
      <c r="F24" s="276">
        <v>7352</v>
      </c>
      <c r="G24" s="453"/>
      <c r="H24" s="395"/>
      <c r="I24" s="534"/>
      <c r="J24" s="534"/>
      <c r="K24" s="534"/>
      <c r="L24" s="534"/>
    </row>
    <row r="25" spans="1:12" s="37" customFormat="1" x14ac:dyDescent="0.2">
      <c r="A25" s="361" t="s">
        <v>371</v>
      </c>
      <c r="B25" s="362">
        <v>6020</v>
      </c>
      <c r="C25" s="363">
        <v>6020</v>
      </c>
      <c r="D25" s="364">
        <v>6020</v>
      </c>
      <c r="E25" s="364">
        <v>6020</v>
      </c>
      <c r="F25" s="365">
        <v>6020</v>
      </c>
      <c r="G25" s="691"/>
      <c r="H25" s="395"/>
      <c r="I25" s="534"/>
      <c r="J25" s="534"/>
      <c r="K25" s="534"/>
      <c r="L25" s="534"/>
    </row>
    <row r="26" spans="1:12" s="37" customFormat="1" ht="13.5" thickBot="1" x14ac:dyDescent="0.25">
      <c r="A26" s="361" t="s">
        <v>372</v>
      </c>
      <c r="B26" s="362">
        <v>640</v>
      </c>
      <c r="C26" s="363">
        <v>700</v>
      </c>
      <c r="D26" s="364">
        <v>700</v>
      </c>
      <c r="E26" s="364">
        <v>700</v>
      </c>
      <c r="F26" s="365">
        <v>700</v>
      </c>
      <c r="G26" s="691"/>
      <c r="H26" s="395"/>
      <c r="I26" s="534"/>
      <c r="J26" s="534"/>
      <c r="K26" s="534"/>
      <c r="L26" s="534"/>
    </row>
    <row r="27" spans="1:12" s="37" customFormat="1" x14ac:dyDescent="0.2">
      <c r="A27" s="316" t="s">
        <v>74</v>
      </c>
      <c r="B27" s="249">
        <f>B29+B32+B33</f>
        <v>127608.88</v>
      </c>
      <c r="C27" s="214">
        <f>C29+C32+C33</f>
        <v>132610.78</v>
      </c>
      <c r="D27" s="44">
        <f>D29+D32+D33</f>
        <v>135761.97699999998</v>
      </c>
      <c r="E27" s="44">
        <f>E29+E32+E33</f>
        <v>139007.70991000001</v>
      </c>
      <c r="F27" s="193">
        <f>F29+F32+F33</f>
        <v>142350.81480729999</v>
      </c>
      <c r="G27" s="691"/>
      <c r="H27" s="395"/>
      <c r="I27" s="534"/>
      <c r="J27" s="534"/>
      <c r="K27" s="534"/>
      <c r="L27" s="534"/>
    </row>
    <row r="28" spans="1:12" s="37" customFormat="1" x14ac:dyDescent="0.2">
      <c r="A28" s="313" t="s">
        <v>73</v>
      </c>
      <c r="B28" s="250"/>
      <c r="C28" s="45"/>
      <c r="D28" s="45"/>
      <c r="E28" s="45"/>
      <c r="F28" s="195"/>
      <c r="G28" s="691"/>
      <c r="H28" s="395"/>
      <c r="I28" s="534"/>
      <c r="J28" s="534"/>
      <c r="K28" s="534"/>
      <c r="L28" s="534"/>
    </row>
    <row r="29" spans="1:12" s="37" customFormat="1" x14ac:dyDescent="0.2">
      <c r="A29" s="311" t="s">
        <v>75</v>
      </c>
      <c r="B29" s="251">
        <f>B31</f>
        <v>100038</v>
      </c>
      <c r="C29" s="216">
        <f>C31</f>
        <v>105039.9</v>
      </c>
      <c r="D29" s="48">
        <f>D31</f>
        <v>108191.09699999999</v>
      </c>
      <c r="E29" s="48">
        <f>E31</f>
        <v>111436.82991</v>
      </c>
      <c r="F29" s="306">
        <f>F31</f>
        <v>114779.9348073</v>
      </c>
      <c r="G29" s="691"/>
      <c r="H29" s="395"/>
      <c r="I29" s="534"/>
      <c r="J29" s="534"/>
      <c r="K29" s="534"/>
      <c r="L29" s="534"/>
    </row>
    <row r="30" spans="1:12" s="37" customFormat="1" x14ac:dyDescent="0.2">
      <c r="A30" s="313" t="s">
        <v>76</v>
      </c>
      <c r="B30" s="256"/>
      <c r="C30" s="218"/>
      <c r="D30" s="49"/>
      <c r="E30" s="49"/>
      <c r="F30" s="257"/>
      <c r="G30" s="691"/>
      <c r="H30" s="395"/>
      <c r="I30" s="534"/>
      <c r="J30" s="534"/>
      <c r="K30" s="534"/>
      <c r="L30" s="534"/>
    </row>
    <row r="31" spans="1:12" s="37" customFormat="1" x14ac:dyDescent="0.2">
      <c r="A31" s="313" t="s">
        <v>375</v>
      </c>
      <c r="B31" s="258">
        <v>100038</v>
      </c>
      <c r="C31" s="318">
        <v>105039.9</v>
      </c>
      <c r="D31" s="319">
        <f>C31*(1+$F$45)</f>
        <v>108191.09699999999</v>
      </c>
      <c r="E31" s="319">
        <f>D31*(1+$F$45)</f>
        <v>111436.82991</v>
      </c>
      <c r="F31" s="320">
        <f>E31*(1+$F$45)</f>
        <v>114779.9348073</v>
      </c>
      <c r="G31" s="691"/>
      <c r="H31" s="395"/>
      <c r="I31" s="534"/>
      <c r="J31" s="534"/>
      <c r="K31" s="534"/>
      <c r="L31" s="534"/>
    </row>
    <row r="32" spans="1:12" s="37" customFormat="1" x14ac:dyDescent="0.2">
      <c r="A32" s="305" t="s">
        <v>376</v>
      </c>
      <c r="B32" s="251">
        <v>27570.880000000001</v>
      </c>
      <c r="C32" s="216">
        <v>27570.880000000001</v>
      </c>
      <c r="D32" s="46">
        <v>27570.880000000001</v>
      </c>
      <c r="E32" s="46">
        <v>27570.880000000001</v>
      </c>
      <c r="F32" s="196">
        <v>27570.880000000001</v>
      </c>
      <c r="G32" s="692"/>
      <c r="H32" s="386"/>
    </row>
    <row r="33" spans="1:8" s="37" customFormat="1" ht="13.5" thickBot="1" x14ac:dyDescent="0.25">
      <c r="A33" s="307" t="s">
        <v>77</v>
      </c>
      <c r="B33" s="259">
        <v>0</v>
      </c>
      <c r="C33" s="217">
        <v>0</v>
      </c>
      <c r="D33" s="47">
        <v>0</v>
      </c>
      <c r="E33" s="47">
        <v>0</v>
      </c>
      <c r="F33" s="260">
        <v>0</v>
      </c>
      <c r="G33" s="398"/>
      <c r="H33" s="386"/>
    </row>
    <row r="34" spans="1:8" s="37" customFormat="1" ht="13.5" thickBot="1" x14ac:dyDescent="0.25">
      <c r="A34" s="308" t="s">
        <v>78</v>
      </c>
      <c r="B34" s="261">
        <v>0</v>
      </c>
      <c r="C34" s="219">
        <v>0</v>
      </c>
      <c r="D34" s="50">
        <v>0</v>
      </c>
      <c r="E34" s="50">
        <v>0</v>
      </c>
      <c r="F34" s="262">
        <v>0</v>
      </c>
      <c r="G34" s="396"/>
      <c r="H34" s="386"/>
    </row>
    <row r="35" spans="1:8" s="37" customFormat="1" ht="13.5" thickBot="1" x14ac:dyDescent="0.25">
      <c r="A35" s="309" t="s">
        <v>79</v>
      </c>
      <c r="B35" s="263">
        <f>B27+B16+B10</f>
        <v>3187476.99</v>
      </c>
      <c r="C35" s="220">
        <f>C27+C16+C10+C34</f>
        <v>3576424.12</v>
      </c>
      <c r="D35" s="51">
        <f>D27+D16+D10+D34</f>
        <v>3859625.3169999998</v>
      </c>
      <c r="E35" s="51">
        <f>E27+E16+E10+E34</f>
        <v>3971262.5499100001</v>
      </c>
      <c r="F35" s="264">
        <f>F27+F16+F10+F34</f>
        <v>4086248.8998073</v>
      </c>
      <c r="G35" s="396"/>
      <c r="H35" s="386"/>
    </row>
    <row r="36" spans="1:8" s="37" customFormat="1" ht="13.5" thickBot="1" x14ac:dyDescent="0.25">
      <c r="A36" s="310" t="s">
        <v>80</v>
      </c>
      <c r="B36" s="265"/>
      <c r="C36" s="52"/>
      <c r="D36" s="52"/>
      <c r="E36" s="52"/>
      <c r="F36" s="266"/>
      <c r="G36" s="396"/>
      <c r="H36" s="386"/>
    </row>
    <row r="37" spans="1:8" s="37" customFormat="1" x14ac:dyDescent="0.2">
      <c r="A37" s="192" t="s">
        <v>81</v>
      </c>
      <c r="B37" s="249">
        <v>0</v>
      </c>
      <c r="C37" s="214">
        <v>0</v>
      </c>
      <c r="D37" s="44">
        <v>0</v>
      </c>
      <c r="E37" s="44">
        <v>0</v>
      </c>
      <c r="F37" s="193">
        <v>0</v>
      </c>
      <c r="G37" s="396"/>
      <c r="H37" s="386"/>
    </row>
    <row r="38" spans="1:8" s="37" customFormat="1" ht="23.25" thickBot="1" x14ac:dyDescent="0.25">
      <c r="A38" s="599" t="s">
        <v>390</v>
      </c>
      <c r="B38" s="565">
        <v>90000</v>
      </c>
      <c r="C38" s="566">
        <v>310000</v>
      </c>
      <c r="D38" s="567">
        <v>50000</v>
      </c>
      <c r="E38" s="567">
        <v>0</v>
      </c>
      <c r="F38" s="568">
        <v>0</v>
      </c>
      <c r="G38" s="396"/>
      <c r="H38" s="386"/>
    </row>
    <row r="39" spans="1:8" s="37" customFormat="1" ht="16.5" customHeight="1" thickBot="1" x14ac:dyDescent="0.25">
      <c r="A39" s="301" t="s">
        <v>392</v>
      </c>
      <c r="B39" s="302">
        <f>B35+B37+B38</f>
        <v>3277476.99</v>
      </c>
      <c r="C39" s="303">
        <f>C35+C37+C38</f>
        <v>3886424.12</v>
      </c>
      <c r="D39" s="303">
        <f>D35+D37+D38</f>
        <v>3909625.3169999998</v>
      </c>
      <c r="E39" s="303">
        <f>E35+E37+E38</f>
        <v>3971262.5499100001</v>
      </c>
      <c r="F39" s="304">
        <f>F35+F37+F38</f>
        <v>4086248.8998073</v>
      </c>
      <c r="G39" s="398"/>
      <c r="H39" s="394"/>
    </row>
    <row r="41" spans="1:8" ht="15" customHeight="1" x14ac:dyDescent="0.2">
      <c r="A41" s="53" t="s">
        <v>133</v>
      </c>
    </row>
    <row r="42" spans="1:8" s="37" customFormat="1" ht="47.25" customHeight="1" x14ac:dyDescent="0.2">
      <c r="A42" s="860" t="s">
        <v>765</v>
      </c>
      <c r="B42" s="860"/>
      <c r="C42" s="860"/>
      <c r="D42" s="860"/>
      <c r="E42" s="860"/>
      <c r="F42" s="607">
        <v>0.03</v>
      </c>
      <c r="G42" s="397"/>
      <c r="H42" s="394"/>
    </row>
    <row r="43" spans="1:8" ht="36.950000000000003" customHeight="1" x14ac:dyDescent="0.2">
      <c r="A43" s="861" t="s">
        <v>676</v>
      </c>
      <c r="B43" s="861"/>
      <c r="C43" s="861"/>
      <c r="D43" s="861"/>
      <c r="E43" s="861"/>
      <c r="F43" s="861"/>
      <c r="G43" s="397"/>
    </row>
    <row r="44" spans="1:8" ht="37.5" customHeight="1" x14ac:dyDescent="0.2">
      <c r="A44" s="861" t="s">
        <v>669</v>
      </c>
      <c r="B44" s="861"/>
      <c r="C44" s="861"/>
      <c r="D44" s="861"/>
      <c r="E44" s="861"/>
      <c r="F44" s="554"/>
      <c r="G44" s="397"/>
    </row>
    <row r="45" spans="1:8" x14ac:dyDescent="0.2">
      <c r="A45" s="856" t="s">
        <v>389</v>
      </c>
      <c r="B45" s="856"/>
      <c r="C45" s="856"/>
      <c r="D45" s="856"/>
      <c r="E45" s="856"/>
      <c r="F45" s="604">
        <v>0.03</v>
      </c>
      <c r="G45" s="397"/>
    </row>
    <row r="46" spans="1:8" x14ac:dyDescent="0.2">
      <c r="A46" s="856" t="s">
        <v>391</v>
      </c>
      <c r="B46" s="856"/>
      <c r="C46" s="856"/>
      <c r="D46" s="856"/>
      <c r="E46" s="856"/>
      <c r="F46" s="856"/>
    </row>
    <row r="47" spans="1:8" x14ac:dyDescent="0.2">
      <c r="A47" s="54"/>
    </row>
    <row r="48" spans="1:8" x14ac:dyDescent="0.2">
      <c r="A48" s="54"/>
      <c r="B48" s="197"/>
      <c r="C48" s="197"/>
      <c r="D48" s="197"/>
      <c r="E48" s="197"/>
      <c r="F48" s="197"/>
    </row>
    <row r="49" spans="1:6" ht="15" x14ac:dyDescent="0.2">
      <c r="A49" s="770"/>
      <c r="B49" s="606"/>
      <c r="C49" s="606"/>
      <c r="D49" s="197"/>
      <c r="E49" s="197"/>
      <c r="F49" s="197"/>
    </row>
    <row r="50" spans="1:6" ht="14.25" x14ac:dyDescent="0.2">
      <c r="A50" s="771"/>
      <c r="B50" s="606"/>
      <c r="C50" s="606"/>
      <c r="D50" s="197"/>
      <c r="E50" s="197"/>
      <c r="F50" s="197"/>
    </row>
    <row r="51" spans="1:6" ht="15" x14ac:dyDescent="0.2">
      <c r="A51" s="770"/>
      <c r="B51" s="606"/>
      <c r="C51" s="606"/>
      <c r="D51" s="197"/>
      <c r="E51" s="197"/>
      <c r="F51" s="197"/>
    </row>
    <row r="52" spans="1:6" ht="15" x14ac:dyDescent="0.2">
      <c r="A52" s="772"/>
      <c r="B52" s="606"/>
      <c r="C52" s="606"/>
      <c r="D52" s="197"/>
      <c r="E52" s="197"/>
      <c r="F52" s="197"/>
    </row>
    <row r="53" spans="1:6" ht="15" x14ac:dyDescent="0.2">
      <c r="A53" s="770"/>
      <c r="B53" s="606"/>
      <c r="C53" s="606"/>
      <c r="D53" s="197"/>
      <c r="E53" s="197"/>
      <c r="F53" s="197"/>
    </row>
    <row r="54" spans="1:6" ht="15" x14ac:dyDescent="0.2">
      <c r="A54" s="770"/>
      <c r="B54" s="606"/>
      <c r="C54" s="606"/>
      <c r="D54" s="197"/>
      <c r="E54" s="197"/>
      <c r="F54" s="197"/>
    </row>
    <row r="55" spans="1:6" ht="15" x14ac:dyDescent="0.2">
      <c r="A55" s="770"/>
      <c r="B55" s="606"/>
      <c r="C55" s="606"/>
      <c r="D55" s="197"/>
      <c r="E55" s="197"/>
      <c r="F55" s="197"/>
    </row>
    <row r="56" spans="1:6" ht="15" x14ac:dyDescent="0.2">
      <c r="A56" s="770"/>
      <c r="B56" s="606"/>
      <c r="C56" s="606"/>
      <c r="D56" s="197"/>
      <c r="E56" s="197"/>
      <c r="F56" s="197"/>
    </row>
    <row r="57" spans="1:6" ht="14.25" x14ac:dyDescent="0.2">
      <c r="A57" s="605"/>
      <c r="B57" s="606"/>
      <c r="C57" s="606"/>
      <c r="D57" s="197"/>
      <c r="E57" s="197"/>
      <c r="F57" s="197"/>
    </row>
    <row r="58" spans="1:6" ht="14.25" x14ac:dyDescent="0.2">
      <c r="A58" s="605"/>
      <c r="B58" s="606"/>
      <c r="C58" s="606"/>
      <c r="D58" s="197"/>
      <c r="E58" s="197"/>
      <c r="F58" s="197"/>
    </row>
    <row r="59" spans="1:6" ht="14.25" x14ac:dyDescent="0.2">
      <c r="A59" s="605"/>
      <c r="B59" s="606"/>
      <c r="C59" s="606"/>
      <c r="D59" s="197"/>
      <c r="E59" s="197"/>
      <c r="F59" s="197"/>
    </row>
    <row r="60" spans="1:6" x14ac:dyDescent="0.2">
      <c r="B60" s="197"/>
      <c r="C60" s="197"/>
      <c r="D60" s="197"/>
      <c r="E60" s="197"/>
      <c r="F60" s="197"/>
    </row>
    <row r="61" spans="1:6" x14ac:dyDescent="0.2">
      <c r="B61" s="197"/>
      <c r="C61" s="197"/>
      <c r="D61" s="197"/>
      <c r="E61" s="197"/>
      <c r="F61" s="197"/>
    </row>
    <row r="62" spans="1:6" x14ac:dyDescent="0.2">
      <c r="B62" s="197"/>
      <c r="C62" s="197"/>
      <c r="D62" s="197"/>
      <c r="E62" s="197"/>
      <c r="F62" s="197"/>
    </row>
    <row r="63" spans="1:6" ht="13.5" customHeight="1" x14ac:dyDescent="0.2"/>
    <row r="64" spans="1:6" ht="13.5" customHeight="1" x14ac:dyDescent="0.2"/>
  </sheetData>
  <sheetProtection selectLockedCells="1" selectUnlockedCells="1"/>
  <mergeCells count="8">
    <mergeCell ref="A45:E45"/>
    <mergeCell ref="A46:F46"/>
    <mergeCell ref="A2:F2"/>
    <mergeCell ref="A4:F4"/>
    <mergeCell ref="A6:F6"/>
    <mergeCell ref="A42:E42"/>
    <mergeCell ref="A43:F43"/>
    <mergeCell ref="A44:E44"/>
  </mergeCells>
  <phoneticPr fontId="25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87" firstPageNumber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Y161"/>
  <sheetViews>
    <sheetView topLeftCell="A65" zoomScale="106" zoomScaleNormal="106" zoomScaleSheetLayoutView="100" workbookViewId="0">
      <selection activeCell="F132" sqref="F132:I132"/>
    </sheetView>
  </sheetViews>
  <sheetFormatPr defaultRowHeight="12.75" x14ac:dyDescent="0.2"/>
  <cols>
    <col min="1" max="1" width="4" style="1" customWidth="1"/>
    <col min="2" max="2" width="25.7109375" customWidth="1"/>
    <col min="3" max="3" width="4.28515625" style="2" customWidth="1"/>
    <col min="4" max="4" width="18.5703125" customWidth="1"/>
    <col min="5" max="5" width="13" customWidth="1"/>
    <col min="6" max="6" width="14.140625" style="198" customWidth="1"/>
    <col min="7" max="8" width="11.85546875" bestFit="1" customWidth="1"/>
    <col min="9" max="9" width="13.140625" customWidth="1"/>
    <col min="10" max="10" width="9.140625" style="6"/>
    <col min="11" max="11" width="10.140625" style="197" bestFit="1" customWidth="1"/>
    <col min="12" max="12" width="11.7109375" style="197" customWidth="1"/>
    <col min="13" max="15" width="10.140625" style="197" bestFit="1" customWidth="1"/>
  </cols>
  <sheetData>
    <row r="1" spans="1:15" ht="18" x14ac:dyDescent="0.25">
      <c r="A1" s="857" t="s">
        <v>384</v>
      </c>
      <c r="B1" s="857"/>
      <c r="C1" s="857"/>
      <c r="D1" s="857"/>
      <c r="E1" s="857"/>
      <c r="F1" s="857"/>
      <c r="G1" s="857"/>
      <c r="H1" s="857"/>
      <c r="I1" s="857"/>
    </row>
    <row r="2" spans="1:15" ht="15" customHeight="1" x14ac:dyDescent="0.25">
      <c r="E2" s="3"/>
      <c r="F2" s="267"/>
      <c r="G2" s="3"/>
      <c r="H2" s="3"/>
      <c r="I2" s="3"/>
    </row>
    <row r="3" spans="1:15" ht="15" customHeight="1" x14ac:dyDescent="0.25">
      <c r="A3" s="880" t="s">
        <v>386</v>
      </c>
      <c r="B3" s="880"/>
      <c r="C3" s="880"/>
      <c r="D3" s="880"/>
      <c r="E3" s="880"/>
      <c r="F3" s="880"/>
      <c r="G3" s="880"/>
      <c r="H3" s="880"/>
      <c r="I3" s="880"/>
    </row>
    <row r="4" spans="1:15" ht="15" customHeight="1" x14ac:dyDescent="0.25">
      <c r="E4" s="4"/>
      <c r="F4" s="268"/>
      <c r="G4" s="4"/>
      <c r="H4" s="4"/>
      <c r="I4" s="4"/>
    </row>
    <row r="5" spans="1:15" ht="15" customHeight="1" x14ac:dyDescent="0.25">
      <c r="A5" s="880" t="s">
        <v>0</v>
      </c>
      <c r="B5" s="880"/>
      <c r="C5" s="880"/>
      <c r="D5" s="880"/>
      <c r="E5" s="880"/>
      <c r="F5" s="880"/>
      <c r="G5" s="880"/>
      <c r="H5" s="880"/>
      <c r="I5" s="880"/>
    </row>
    <row r="6" spans="1:15" ht="15" customHeight="1" x14ac:dyDescent="0.25">
      <c r="E6" s="3"/>
      <c r="G6" s="3"/>
      <c r="H6" s="3"/>
      <c r="I6" s="3"/>
    </row>
    <row r="7" spans="1:15" ht="15" customHeight="1" x14ac:dyDescent="0.25">
      <c r="A7" s="858" t="s">
        <v>1</v>
      </c>
      <c r="B7" s="858"/>
      <c r="C7" s="858"/>
      <c r="D7" s="858"/>
      <c r="E7" s="858"/>
      <c r="F7" s="858"/>
      <c r="G7" s="858"/>
      <c r="H7" s="858"/>
      <c r="I7" s="858"/>
    </row>
    <row r="8" spans="1:15" ht="15" customHeight="1" x14ac:dyDescent="0.25">
      <c r="A8" s="5"/>
      <c r="B8" s="6"/>
      <c r="C8" s="7"/>
      <c r="D8" s="6"/>
      <c r="E8" s="6"/>
      <c r="F8" s="269"/>
      <c r="G8" s="8"/>
      <c r="H8" s="8"/>
      <c r="I8" s="8"/>
    </row>
    <row r="9" spans="1:15" ht="15" customHeight="1" thickBot="1" x14ac:dyDescent="0.3">
      <c r="E9" s="3"/>
      <c r="G9" s="3"/>
      <c r="H9" s="3"/>
      <c r="I9" s="9" t="s">
        <v>2</v>
      </c>
    </row>
    <row r="10" spans="1:15" ht="15" customHeight="1" thickBot="1" x14ac:dyDescent="0.25">
      <c r="A10" s="10" t="s">
        <v>3</v>
      </c>
      <c r="B10" s="608"/>
      <c r="C10" s="609"/>
      <c r="D10" s="610"/>
      <c r="E10" s="644" t="s">
        <v>381</v>
      </c>
      <c r="F10" s="601" t="s">
        <v>285</v>
      </c>
      <c r="G10" s="602" t="s">
        <v>324</v>
      </c>
      <c r="H10" s="602" t="s">
        <v>363</v>
      </c>
      <c r="I10" s="603" t="s">
        <v>388</v>
      </c>
    </row>
    <row r="11" spans="1:15" ht="15" customHeight="1" x14ac:dyDescent="0.2">
      <c r="A11" s="11" t="s">
        <v>380</v>
      </c>
      <c r="B11" s="12"/>
      <c r="C11" s="13"/>
      <c r="D11" s="114"/>
      <c r="E11" s="445">
        <f>Příjmy!B10</f>
        <v>2988900</v>
      </c>
      <c r="F11" s="449">
        <f>Příjmy!C10</f>
        <v>3348920</v>
      </c>
      <c r="G11" s="21">
        <f>Příjmy!D10</f>
        <v>3631970</v>
      </c>
      <c r="H11" s="21">
        <f>Příjmy!E10</f>
        <v>3740361.5</v>
      </c>
      <c r="I11" s="645">
        <f>Příjmy!F10</f>
        <v>3852004.7450000001</v>
      </c>
    </row>
    <row r="12" spans="1:15" ht="15" customHeight="1" x14ac:dyDescent="0.2">
      <c r="A12" s="14" t="s">
        <v>4</v>
      </c>
      <c r="B12" s="15"/>
      <c r="C12" s="16"/>
      <c r="D12" s="115"/>
      <c r="E12" s="446">
        <f>Příjmy!B16</f>
        <v>70968.11</v>
      </c>
      <c r="F12" s="448">
        <f>Příjmy!C16</f>
        <v>94893.34</v>
      </c>
      <c r="G12" s="17">
        <f>Příjmy!D16</f>
        <v>91893.34</v>
      </c>
      <c r="H12" s="17">
        <f>Příjmy!E16</f>
        <v>91893.34</v>
      </c>
      <c r="I12" s="646">
        <f>Příjmy!F16</f>
        <v>91893.34</v>
      </c>
    </row>
    <row r="13" spans="1:15" ht="15" customHeight="1" x14ac:dyDescent="0.2">
      <c r="A13" s="18" t="s">
        <v>5</v>
      </c>
      <c r="B13" s="19"/>
      <c r="C13" s="20"/>
      <c r="D13" s="116"/>
      <c r="E13" s="446">
        <f>Příjmy!B34</f>
        <v>0</v>
      </c>
      <c r="F13" s="448">
        <f>Příjmy!C34</f>
        <v>0</v>
      </c>
      <c r="G13" s="17">
        <f>Příjmy!D34</f>
        <v>0</v>
      </c>
      <c r="H13" s="17">
        <f>Příjmy!E34</f>
        <v>0</v>
      </c>
      <c r="I13" s="646">
        <f>Příjmy!F34</f>
        <v>0</v>
      </c>
    </row>
    <row r="14" spans="1:15" ht="15" customHeight="1" x14ac:dyDescent="0.2">
      <c r="A14" s="14" t="s">
        <v>6</v>
      </c>
      <c r="B14" s="15"/>
      <c r="C14" s="16"/>
      <c r="D14" s="115"/>
      <c r="E14" s="445">
        <f>Příjmy!B27</f>
        <v>127608.88</v>
      </c>
      <c r="F14" s="449">
        <f>Příjmy!C27</f>
        <v>132610.78</v>
      </c>
      <c r="G14" s="21">
        <f>Příjmy!D27</f>
        <v>135761.97699999998</v>
      </c>
      <c r="H14" s="21">
        <f>Příjmy!E27</f>
        <v>139007.70991000001</v>
      </c>
      <c r="I14" s="645">
        <f>Příjmy!F27</f>
        <v>142350.81480729999</v>
      </c>
    </row>
    <row r="15" spans="1:15" ht="15" customHeight="1" thickBot="1" x14ac:dyDescent="0.25">
      <c r="A15" s="611" t="s">
        <v>364</v>
      </c>
      <c r="B15" s="612"/>
      <c r="C15" s="613"/>
      <c r="D15" s="614"/>
      <c r="E15" s="445">
        <f>Příjmy!B38+Příjmy!B37</f>
        <v>90000</v>
      </c>
      <c r="F15" s="449">
        <f>Příjmy!C38+Příjmy!C37</f>
        <v>310000</v>
      </c>
      <c r="G15" s="21">
        <f>Příjmy!D38+Příjmy!D37</f>
        <v>50000</v>
      </c>
      <c r="H15" s="21">
        <f>Příjmy!E38+Příjmy!E37</f>
        <v>0</v>
      </c>
      <c r="I15" s="645">
        <f>Příjmy!F38+Příjmy!F37</f>
        <v>0</v>
      </c>
    </row>
    <row r="16" spans="1:15" s="25" customFormat="1" ht="15" customHeight="1" thickBot="1" x14ac:dyDescent="0.25">
      <c r="A16" s="22" t="s">
        <v>7</v>
      </c>
      <c r="B16" s="23"/>
      <c r="C16" s="24"/>
      <c r="D16" s="117"/>
      <c r="E16" s="447">
        <f>SUM(E11:E15)</f>
        <v>3277476.9899999998</v>
      </c>
      <c r="F16" s="598">
        <f t="shared" ref="F16:I16" si="0">SUM(F11:F15)</f>
        <v>3886424.1199999996</v>
      </c>
      <c r="G16" s="598">
        <f t="shared" si="0"/>
        <v>3909625.3169999998</v>
      </c>
      <c r="H16" s="598">
        <f t="shared" si="0"/>
        <v>3971262.5499100001</v>
      </c>
      <c r="I16" s="450">
        <f t="shared" si="0"/>
        <v>4086248.8998073</v>
      </c>
      <c r="J16" s="336"/>
      <c r="K16" s="549"/>
      <c r="L16" s="549"/>
      <c r="M16" s="549"/>
      <c r="N16" s="549"/>
      <c r="O16" s="549"/>
    </row>
    <row r="17" spans="1:25" ht="15" customHeight="1" x14ac:dyDescent="0.25">
      <c r="E17" s="3"/>
      <c r="G17" s="3"/>
      <c r="H17" s="3"/>
      <c r="I17" s="3"/>
    </row>
    <row r="18" spans="1:25" ht="15" customHeight="1" x14ac:dyDescent="0.25">
      <c r="A18" s="882" t="s">
        <v>8</v>
      </c>
      <c r="B18" s="882"/>
      <c r="C18" s="882"/>
      <c r="D18" s="882"/>
      <c r="E18" s="882"/>
      <c r="F18" s="882"/>
      <c r="G18" s="882"/>
      <c r="H18" s="882"/>
      <c r="I18" s="882"/>
    </row>
    <row r="19" spans="1:25" ht="15" customHeight="1" x14ac:dyDescent="0.2">
      <c r="E19" s="26"/>
      <c r="F19" s="270"/>
      <c r="G19" s="26"/>
      <c r="H19" s="26"/>
      <c r="I19" s="26"/>
      <c r="P19" s="197"/>
      <c r="Q19" s="197"/>
      <c r="R19" s="197"/>
      <c r="S19" s="197"/>
      <c r="T19" s="197"/>
      <c r="U19" s="197"/>
      <c r="V19" s="197"/>
      <c r="W19" s="197"/>
      <c r="X19" s="197"/>
      <c r="Y19" s="197"/>
    </row>
    <row r="20" spans="1:25" ht="13.5" thickBot="1" x14ac:dyDescent="0.25">
      <c r="I20" s="9" t="s">
        <v>2</v>
      </c>
      <c r="L20" s="550"/>
    </row>
    <row r="21" spans="1:25" s="27" customFormat="1" ht="13.5" thickBot="1" x14ac:dyDescent="0.25">
      <c r="A21" s="293" t="s">
        <v>9</v>
      </c>
      <c r="B21" s="294" t="s">
        <v>10</v>
      </c>
      <c r="C21" s="295" t="s">
        <v>11</v>
      </c>
      <c r="D21" s="360" t="s">
        <v>12</v>
      </c>
      <c r="E21" s="644" t="s">
        <v>381</v>
      </c>
      <c r="F21" s="601" t="s">
        <v>285</v>
      </c>
      <c r="G21" s="602" t="s">
        <v>324</v>
      </c>
      <c r="H21" s="602" t="s">
        <v>363</v>
      </c>
      <c r="I21" s="603" t="s">
        <v>388</v>
      </c>
      <c r="J21" s="337"/>
      <c r="K21" s="551"/>
      <c r="L21" s="551"/>
      <c r="M21" s="551"/>
      <c r="N21" s="551"/>
      <c r="O21" s="551"/>
    </row>
    <row r="22" spans="1:25" s="25" customFormat="1" x14ac:dyDescent="0.2">
      <c r="A22" s="881" t="s">
        <v>13</v>
      </c>
      <c r="B22" s="290" t="s">
        <v>14</v>
      </c>
      <c r="C22" s="291" t="s">
        <v>15</v>
      </c>
      <c r="D22" s="292" t="s">
        <v>15</v>
      </c>
      <c r="E22" s="544">
        <f>SUM(E23:E30)</f>
        <v>41643</v>
      </c>
      <c r="F22" s="625">
        <f>SUM(F23:F30)</f>
        <v>64608.800000000003</v>
      </c>
      <c r="G22" s="544">
        <f>SUM(G23:G30)</f>
        <v>62858.8</v>
      </c>
      <c r="H22" s="544">
        <f>SUM(H23:H30)</f>
        <v>63508.800000000003</v>
      </c>
      <c r="I22" s="545">
        <f>SUM(I23:I30)</f>
        <v>62958.8</v>
      </c>
      <c r="J22" s="336"/>
      <c r="K22" s="549"/>
      <c r="L22" s="549"/>
      <c r="M22" s="549"/>
      <c r="N22" s="549"/>
      <c r="O22" s="549"/>
    </row>
    <row r="23" spans="1:25" x14ac:dyDescent="0.2">
      <c r="A23" s="881"/>
      <c r="B23" s="864" t="s">
        <v>16</v>
      </c>
      <c r="C23" s="30">
        <v>910</v>
      </c>
      <c r="D23" s="119" t="s">
        <v>17</v>
      </c>
      <c r="E23" s="638">
        <v>4924.8</v>
      </c>
      <c r="F23" s="626">
        <v>4894.8</v>
      </c>
      <c r="G23" s="31">
        <v>4894.8</v>
      </c>
      <c r="H23" s="31">
        <v>4944.8</v>
      </c>
      <c r="I23" s="230">
        <v>4894.8</v>
      </c>
    </row>
    <row r="24" spans="1:25" x14ac:dyDescent="0.2">
      <c r="A24" s="881"/>
      <c r="B24" s="865"/>
      <c r="C24" s="32">
        <v>914</v>
      </c>
      <c r="D24" s="120" t="s">
        <v>18</v>
      </c>
      <c r="E24" s="638">
        <v>14568.2</v>
      </c>
      <c r="F24" s="626">
        <v>17144</v>
      </c>
      <c r="G24" s="31">
        <v>15394</v>
      </c>
      <c r="H24" s="31">
        <v>15394</v>
      </c>
      <c r="I24" s="230">
        <v>15494</v>
      </c>
    </row>
    <row r="25" spans="1:25" x14ac:dyDescent="0.2">
      <c r="A25" s="881"/>
      <c r="B25" s="865"/>
      <c r="C25" s="32">
        <v>915</v>
      </c>
      <c r="D25" s="120" t="s">
        <v>404</v>
      </c>
      <c r="E25" s="638">
        <v>650</v>
      </c>
      <c r="F25" s="626">
        <v>50</v>
      </c>
      <c r="G25" s="31">
        <v>50</v>
      </c>
      <c r="H25" s="31">
        <v>650</v>
      </c>
      <c r="I25" s="230">
        <v>50</v>
      </c>
    </row>
    <row r="26" spans="1:25" x14ac:dyDescent="0.2">
      <c r="A26" s="881"/>
      <c r="B26" s="865"/>
      <c r="C26" s="32">
        <v>917</v>
      </c>
      <c r="D26" s="120" t="s">
        <v>137</v>
      </c>
      <c r="E26" s="638">
        <v>11500</v>
      </c>
      <c r="F26" s="626">
        <v>17720</v>
      </c>
      <c r="G26" s="31">
        <v>17720</v>
      </c>
      <c r="H26" s="31">
        <v>17720</v>
      </c>
      <c r="I26" s="230">
        <v>17720</v>
      </c>
    </row>
    <row r="27" spans="1:25" x14ac:dyDescent="0.2">
      <c r="A27" s="881"/>
      <c r="B27" s="865"/>
      <c r="C27" s="32">
        <v>920</v>
      </c>
      <c r="D27" s="120" t="s">
        <v>19</v>
      </c>
      <c r="E27" s="638">
        <v>0</v>
      </c>
      <c r="F27" s="626">
        <v>0</v>
      </c>
      <c r="G27" s="31">
        <v>0</v>
      </c>
      <c r="H27" s="31">
        <v>0</v>
      </c>
      <c r="I27" s="230">
        <v>0</v>
      </c>
    </row>
    <row r="28" spans="1:25" x14ac:dyDescent="0.2">
      <c r="A28" s="881"/>
      <c r="B28" s="865"/>
      <c r="C28" s="32">
        <v>923</v>
      </c>
      <c r="D28" s="120" t="s">
        <v>214</v>
      </c>
      <c r="E28" s="638">
        <v>0</v>
      </c>
      <c r="F28" s="626">
        <v>0</v>
      </c>
      <c r="G28" s="227" t="s">
        <v>15</v>
      </c>
      <c r="H28" s="227" t="s">
        <v>15</v>
      </c>
      <c r="I28" s="231" t="s">
        <v>15</v>
      </c>
    </row>
    <row r="29" spans="1:25" x14ac:dyDescent="0.2">
      <c r="A29" s="593"/>
      <c r="B29" s="865"/>
      <c r="C29" s="32">
        <v>926</v>
      </c>
      <c r="D29" s="120" t="s">
        <v>142</v>
      </c>
      <c r="E29" s="638">
        <v>0</v>
      </c>
      <c r="F29" s="626">
        <v>14800</v>
      </c>
      <c r="G29" s="31">
        <v>14800</v>
      </c>
      <c r="H29" s="31">
        <v>14800</v>
      </c>
      <c r="I29" s="230">
        <v>14800</v>
      </c>
    </row>
    <row r="30" spans="1:25" x14ac:dyDescent="0.2">
      <c r="A30" s="593"/>
      <c r="B30" s="866"/>
      <c r="C30" s="32">
        <v>931</v>
      </c>
      <c r="D30" s="120" t="s">
        <v>185</v>
      </c>
      <c r="E30" s="638">
        <v>10000</v>
      </c>
      <c r="F30" s="626">
        <v>10000</v>
      </c>
      <c r="G30" s="31">
        <v>10000</v>
      </c>
      <c r="H30" s="31">
        <v>10000</v>
      </c>
      <c r="I30" s="230">
        <v>10000</v>
      </c>
    </row>
    <row r="31" spans="1:25" s="25" customFormat="1" x14ac:dyDescent="0.2">
      <c r="A31" s="862" t="s">
        <v>20</v>
      </c>
      <c r="B31" s="28" t="s">
        <v>21</v>
      </c>
      <c r="C31" s="29" t="s">
        <v>15</v>
      </c>
      <c r="D31" s="118" t="s">
        <v>15</v>
      </c>
      <c r="E31" s="228">
        <f>SUM(E32:E36)</f>
        <v>37615.535000000003</v>
      </c>
      <c r="F31" s="627">
        <f>SUM(F32:F36)</f>
        <v>81536.75</v>
      </c>
      <c r="G31" s="228">
        <f>SUM(G32:G36)</f>
        <v>67076</v>
      </c>
      <c r="H31" s="228">
        <f>SUM(H32:H36)</f>
        <v>66476</v>
      </c>
      <c r="I31" s="229">
        <f>SUM(I32:I36)</f>
        <v>63476</v>
      </c>
      <c r="J31" s="336"/>
      <c r="K31" s="549"/>
      <c r="L31" s="549"/>
      <c r="M31" s="549"/>
      <c r="N31" s="549"/>
      <c r="O31" s="549"/>
    </row>
    <row r="32" spans="1:25" x14ac:dyDescent="0.2">
      <c r="A32" s="863"/>
      <c r="B32" s="864" t="s">
        <v>21</v>
      </c>
      <c r="C32" s="32">
        <v>914</v>
      </c>
      <c r="D32" s="120" t="s">
        <v>18</v>
      </c>
      <c r="E32" s="638">
        <v>8100.5</v>
      </c>
      <c r="F32" s="626">
        <v>11000</v>
      </c>
      <c r="G32" s="31">
        <v>11500</v>
      </c>
      <c r="H32" s="31">
        <v>10900</v>
      </c>
      <c r="I32" s="230">
        <v>10900</v>
      </c>
    </row>
    <row r="33" spans="1:15" x14ac:dyDescent="0.2">
      <c r="A33" s="863"/>
      <c r="B33" s="865"/>
      <c r="C33" s="32">
        <v>917</v>
      </c>
      <c r="D33" s="120" t="s">
        <v>137</v>
      </c>
      <c r="E33" s="638">
        <v>20516</v>
      </c>
      <c r="F33" s="626">
        <v>24356</v>
      </c>
      <c r="G33" s="31">
        <v>23356</v>
      </c>
      <c r="H33" s="31">
        <v>23356</v>
      </c>
      <c r="I33" s="230">
        <v>20356</v>
      </c>
    </row>
    <row r="34" spans="1:15" x14ac:dyDescent="0.2">
      <c r="A34" s="863"/>
      <c r="B34" s="865"/>
      <c r="C34" s="32">
        <v>920</v>
      </c>
      <c r="D34" s="120" t="s">
        <v>19</v>
      </c>
      <c r="E34" s="638">
        <v>0</v>
      </c>
      <c r="F34" s="626">
        <v>0</v>
      </c>
      <c r="G34" s="31">
        <v>0</v>
      </c>
      <c r="H34" s="31">
        <v>0</v>
      </c>
      <c r="I34" s="230">
        <v>0</v>
      </c>
      <c r="L34" s="550"/>
      <c r="M34" s="550"/>
      <c r="N34" s="550"/>
      <c r="O34" s="550"/>
    </row>
    <row r="35" spans="1:15" x14ac:dyDescent="0.2">
      <c r="A35" s="863"/>
      <c r="B35" s="865"/>
      <c r="C35" s="32">
        <v>923</v>
      </c>
      <c r="D35" s="120" t="s">
        <v>214</v>
      </c>
      <c r="E35" s="638">
        <v>8999.0349999999999</v>
      </c>
      <c r="F35" s="626">
        <v>13960.75</v>
      </c>
      <c r="G35" s="227" t="s">
        <v>15</v>
      </c>
      <c r="H35" s="227" t="s">
        <v>15</v>
      </c>
      <c r="I35" s="231" t="s">
        <v>15</v>
      </c>
      <c r="L35" s="550"/>
      <c r="M35" s="550"/>
      <c r="N35" s="550"/>
      <c r="O35" s="550"/>
    </row>
    <row r="36" spans="1:15" x14ac:dyDescent="0.2">
      <c r="A36" s="232"/>
      <c r="B36" s="866"/>
      <c r="C36" s="32">
        <v>926</v>
      </c>
      <c r="D36" s="120" t="s">
        <v>142</v>
      </c>
      <c r="E36" s="638">
        <v>0</v>
      </c>
      <c r="F36" s="626">
        <v>32220</v>
      </c>
      <c r="G36" s="31">
        <v>32220</v>
      </c>
      <c r="H36" s="31">
        <v>32220</v>
      </c>
      <c r="I36" s="230">
        <v>32220</v>
      </c>
      <c r="L36" s="550"/>
      <c r="M36" s="550"/>
      <c r="N36" s="550"/>
      <c r="O36" s="550"/>
    </row>
    <row r="37" spans="1:15" s="25" customFormat="1" x14ac:dyDescent="0.2">
      <c r="A37" s="862" t="s">
        <v>22</v>
      </c>
      <c r="B37" s="28" t="s">
        <v>23</v>
      </c>
      <c r="C37" s="29" t="s">
        <v>15</v>
      </c>
      <c r="D37" s="118" t="s">
        <v>15</v>
      </c>
      <c r="E37" s="228">
        <f>SUM(E38:E41)</f>
        <v>136975</v>
      </c>
      <c r="F37" s="628">
        <f>SUM(F38:F41)</f>
        <v>81556.639999999999</v>
      </c>
      <c r="G37" s="33">
        <f>SUM(G38:G41)</f>
        <v>75615</v>
      </c>
      <c r="H37" s="33">
        <f>SUM(H38:H41)</f>
        <v>110465</v>
      </c>
      <c r="I37" s="233">
        <f>SUM(I38:I41)</f>
        <v>115477.5</v>
      </c>
      <c r="J37" s="336"/>
      <c r="K37" s="549"/>
      <c r="L37" s="553"/>
      <c r="M37" s="553"/>
      <c r="N37" s="553"/>
      <c r="O37" s="553"/>
    </row>
    <row r="38" spans="1:15" x14ac:dyDescent="0.2">
      <c r="A38" s="863"/>
      <c r="B38" s="864" t="s">
        <v>24</v>
      </c>
      <c r="C38" s="32">
        <v>914</v>
      </c>
      <c r="D38" s="120" t="s">
        <v>18</v>
      </c>
      <c r="E38" s="638">
        <v>11540</v>
      </c>
      <c r="F38" s="626">
        <v>11540</v>
      </c>
      <c r="G38" s="31">
        <v>11540</v>
      </c>
      <c r="H38" s="31">
        <v>11540</v>
      </c>
      <c r="I38" s="230">
        <v>11540</v>
      </c>
      <c r="L38" s="550"/>
      <c r="M38" s="550"/>
      <c r="N38" s="550"/>
      <c r="O38" s="550"/>
    </row>
    <row r="39" spans="1:15" x14ac:dyDescent="0.2">
      <c r="A39" s="863"/>
      <c r="B39" s="865"/>
      <c r="C39" s="32">
        <v>919</v>
      </c>
      <c r="D39" s="120" t="s">
        <v>200</v>
      </c>
      <c r="E39" s="638">
        <v>43200</v>
      </c>
      <c r="F39" s="626">
        <v>14741.64</v>
      </c>
      <c r="G39" s="31">
        <v>0</v>
      </c>
      <c r="H39" s="31">
        <v>25000</v>
      </c>
      <c r="I39" s="230">
        <v>25000</v>
      </c>
      <c r="L39" s="550"/>
      <c r="M39" s="550"/>
      <c r="N39" s="550"/>
      <c r="O39" s="550"/>
    </row>
    <row r="40" spans="1:15" x14ac:dyDescent="0.2">
      <c r="A40" s="863"/>
      <c r="B40" s="865"/>
      <c r="C40" s="32">
        <v>923</v>
      </c>
      <c r="D40" s="120" t="s">
        <v>214</v>
      </c>
      <c r="E40" s="638">
        <v>0</v>
      </c>
      <c r="F40" s="626">
        <v>0</v>
      </c>
      <c r="G40" s="752" t="s">
        <v>15</v>
      </c>
      <c r="H40" s="752" t="s">
        <v>15</v>
      </c>
      <c r="I40" s="753" t="s">
        <v>15</v>
      </c>
      <c r="L40" s="550"/>
      <c r="M40" s="550"/>
      <c r="N40" s="550"/>
      <c r="O40" s="550"/>
    </row>
    <row r="41" spans="1:15" x14ac:dyDescent="0.2">
      <c r="A41" s="868"/>
      <c r="B41" s="866"/>
      <c r="C41" s="32">
        <v>924</v>
      </c>
      <c r="D41" s="120" t="s">
        <v>25</v>
      </c>
      <c r="E41" s="638">
        <v>82235</v>
      </c>
      <c r="F41" s="626">
        <v>55275</v>
      </c>
      <c r="G41" s="31">
        <v>64075</v>
      </c>
      <c r="H41" s="31">
        <v>73925</v>
      </c>
      <c r="I41" s="230">
        <v>78937.5</v>
      </c>
      <c r="L41" s="550"/>
      <c r="M41" s="550"/>
      <c r="N41" s="550"/>
      <c r="O41" s="550"/>
    </row>
    <row r="42" spans="1:15" s="25" customFormat="1" x14ac:dyDescent="0.2">
      <c r="A42" s="862" t="s">
        <v>26</v>
      </c>
      <c r="B42" s="28" t="s">
        <v>27</v>
      </c>
      <c r="C42" s="29" t="s">
        <v>15</v>
      </c>
      <c r="D42" s="118" t="s">
        <v>15</v>
      </c>
      <c r="E42" s="228">
        <f>SUM(E43:E50)</f>
        <v>326056.84999999998</v>
      </c>
      <c r="F42" s="628">
        <f>SUM(F43:F50)</f>
        <v>411797.7</v>
      </c>
      <c r="G42" s="33">
        <f>SUM(G43:G50)</f>
        <v>439867.20800000004</v>
      </c>
      <c r="H42" s="33">
        <f>SUM(H43:H50)</f>
        <v>401062.29632000008</v>
      </c>
      <c r="I42" s="233">
        <f>SUM(I43:I50)</f>
        <v>412558.46520960011</v>
      </c>
      <c r="J42" s="336"/>
      <c r="K42" s="549"/>
      <c r="L42" s="553"/>
      <c r="M42" s="553"/>
      <c r="N42" s="553"/>
      <c r="O42" s="553"/>
    </row>
    <row r="43" spans="1:15" s="241" customFormat="1" x14ac:dyDescent="0.2">
      <c r="A43" s="863"/>
      <c r="B43" s="864" t="s">
        <v>28</v>
      </c>
      <c r="C43" s="246">
        <v>912</v>
      </c>
      <c r="D43" s="247" t="s">
        <v>276</v>
      </c>
      <c r="E43" s="638">
        <v>5100</v>
      </c>
      <c r="F43" s="626">
        <v>9700</v>
      </c>
      <c r="G43" s="31">
        <v>5700</v>
      </c>
      <c r="H43" s="31">
        <v>5700</v>
      </c>
      <c r="I43" s="230">
        <v>6800</v>
      </c>
      <c r="J43" s="338"/>
      <c r="K43" s="552"/>
      <c r="L43" s="552"/>
      <c r="M43" s="552"/>
      <c r="N43" s="552"/>
      <c r="O43" s="552"/>
    </row>
    <row r="44" spans="1:15" x14ac:dyDescent="0.2">
      <c r="A44" s="863"/>
      <c r="B44" s="865"/>
      <c r="C44" s="30">
        <v>913</v>
      </c>
      <c r="D44" s="119" t="s">
        <v>29</v>
      </c>
      <c r="E44" s="638">
        <v>276009.84999999998</v>
      </c>
      <c r="F44" s="626">
        <v>300362.7</v>
      </c>
      <c r="G44" s="31">
        <v>312377.20800000004</v>
      </c>
      <c r="H44" s="31">
        <v>324872.29632000008</v>
      </c>
      <c r="I44" s="230">
        <v>334618.46520960011</v>
      </c>
    </row>
    <row r="45" spans="1:15" x14ac:dyDescent="0.2">
      <c r="A45" s="863"/>
      <c r="B45" s="865"/>
      <c r="C45" s="32">
        <v>914</v>
      </c>
      <c r="D45" s="120" t="s">
        <v>18</v>
      </c>
      <c r="E45" s="638">
        <v>5220</v>
      </c>
      <c r="F45" s="626">
        <v>6700</v>
      </c>
      <c r="G45" s="31">
        <v>5600</v>
      </c>
      <c r="H45" s="31">
        <v>5750</v>
      </c>
      <c r="I45" s="230">
        <v>6350</v>
      </c>
    </row>
    <row r="46" spans="1:15" x14ac:dyDescent="0.2">
      <c r="A46" s="863"/>
      <c r="B46" s="865"/>
      <c r="C46" s="32">
        <v>915</v>
      </c>
      <c r="D46" s="120" t="s">
        <v>404</v>
      </c>
      <c r="E46" s="638">
        <v>5980</v>
      </c>
      <c r="F46" s="626">
        <v>5180</v>
      </c>
      <c r="G46" s="31">
        <v>4530</v>
      </c>
      <c r="H46" s="31">
        <v>3030</v>
      </c>
      <c r="I46" s="230">
        <v>3030</v>
      </c>
    </row>
    <row r="47" spans="1:15" x14ac:dyDescent="0.2">
      <c r="A47" s="863"/>
      <c r="B47" s="865"/>
      <c r="C47" s="32">
        <v>917</v>
      </c>
      <c r="D47" s="120" t="s">
        <v>137</v>
      </c>
      <c r="E47" s="638">
        <v>9280</v>
      </c>
      <c r="F47" s="626">
        <v>9380</v>
      </c>
      <c r="G47" s="31">
        <v>7680</v>
      </c>
      <c r="H47" s="31">
        <v>7730</v>
      </c>
      <c r="I47" s="230">
        <v>7780</v>
      </c>
    </row>
    <row r="48" spans="1:15" x14ac:dyDescent="0.2">
      <c r="A48" s="863"/>
      <c r="B48" s="865"/>
      <c r="C48" s="32">
        <v>920</v>
      </c>
      <c r="D48" s="120" t="s">
        <v>19</v>
      </c>
      <c r="E48" s="638">
        <v>20000</v>
      </c>
      <c r="F48" s="626">
        <v>55000</v>
      </c>
      <c r="G48" s="31">
        <v>80000</v>
      </c>
      <c r="H48" s="31">
        <v>30000</v>
      </c>
      <c r="I48" s="230">
        <v>30000</v>
      </c>
    </row>
    <row r="49" spans="1:17" x14ac:dyDescent="0.2">
      <c r="A49" s="863"/>
      <c r="B49" s="865"/>
      <c r="C49" s="32">
        <v>923</v>
      </c>
      <c r="D49" s="120" t="s">
        <v>214</v>
      </c>
      <c r="E49" s="638">
        <v>4467</v>
      </c>
      <c r="F49" s="626">
        <v>1495</v>
      </c>
      <c r="G49" s="227" t="s">
        <v>15</v>
      </c>
      <c r="H49" s="227" t="s">
        <v>15</v>
      </c>
      <c r="I49" s="231" t="s">
        <v>15</v>
      </c>
    </row>
    <row r="50" spans="1:17" x14ac:dyDescent="0.2">
      <c r="A50" s="593"/>
      <c r="B50" s="866"/>
      <c r="C50" s="32">
        <v>926</v>
      </c>
      <c r="D50" s="120" t="s">
        <v>142</v>
      </c>
      <c r="E50" s="638">
        <v>0</v>
      </c>
      <c r="F50" s="626">
        <v>23980</v>
      </c>
      <c r="G50" s="31">
        <v>23980</v>
      </c>
      <c r="H50" s="31">
        <v>23980</v>
      </c>
      <c r="I50" s="230">
        <v>23980</v>
      </c>
    </row>
    <row r="51" spans="1:17" s="25" customFormat="1" x14ac:dyDescent="0.2">
      <c r="A51" s="862" t="s">
        <v>30</v>
      </c>
      <c r="B51" s="28" t="s">
        <v>31</v>
      </c>
      <c r="C51" s="29" t="s">
        <v>15</v>
      </c>
      <c r="D51" s="118" t="s">
        <v>15</v>
      </c>
      <c r="E51" s="228">
        <f>SUM(E52:E58)</f>
        <v>195673.17</v>
      </c>
      <c r="F51" s="628">
        <f t="shared" ref="F51:I51" si="1">SUM(F52:F58)</f>
        <v>187671.8</v>
      </c>
      <c r="G51" s="33">
        <f t="shared" si="1"/>
        <v>196145.47199999998</v>
      </c>
      <c r="H51" s="33">
        <f t="shared" si="1"/>
        <v>203801.89087999999</v>
      </c>
      <c r="I51" s="233">
        <f t="shared" si="1"/>
        <v>209629.56651519999</v>
      </c>
      <c r="J51" s="336"/>
      <c r="K51" s="549"/>
      <c r="L51" s="549"/>
      <c r="M51" s="549"/>
      <c r="N51" s="549"/>
      <c r="O51" s="549"/>
    </row>
    <row r="52" spans="1:17" s="241" customFormat="1" x14ac:dyDescent="0.2">
      <c r="A52" s="863"/>
      <c r="B52" s="864" t="s">
        <v>32</v>
      </c>
      <c r="C52" s="246">
        <v>912</v>
      </c>
      <c r="D52" s="247" t="s">
        <v>276</v>
      </c>
      <c r="E52" s="638">
        <v>5000</v>
      </c>
      <c r="F52" s="626">
        <v>3500</v>
      </c>
      <c r="G52" s="31">
        <v>5000</v>
      </c>
      <c r="H52" s="31">
        <v>5000</v>
      </c>
      <c r="I52" s="230">
        <v>5000</v>
      </c>
      <c r="J52" s="338"/>
      <c r="K52" s="552"/>
      <c r="L52" s="552"/>
      <c r="M52" s="552"/>
      <c r="N52" s="552"/>
      <c r="O52" s="552"/>
    </row>
    <row r="53" spans="1:17" x14ac:dyDescent="0.2">
      <c r="A53" s="863"/>
      <c r="B53" s="865"/>
      <c r="C53" s="30">
        <v>913</v>
      </c>
      <c r="D53" s="119" t="s">
        <v>29</v>
      </c>
      <c r="E53" s="638">
        <v>138663.17000000001</v>
      </c>
      <c r="F53" s="626">
        <v>132966.79999999999</v>
      </c>
      <c r="G53" s="31">
        <v>138285.47199999998</v>
      </c>
      <c r="H53" s="31">
        <v>143816.89087999999</v>
      </c>
      <c r="I53" s="230">
        <v>149569.56651519999</v>
      </c>
    </row>
    <row r="54" spans="1:17" x14ac:dyDescent="0.2">
      <c r="A54" s="863"/>
      <c r="B54" s="865"/>
      <c r="C54" s="32">
        <v>914</v>
      </c>
      <c r="D54" s="120" t="s">
        <v>18</v>
      </c>
      <c r="E54" s="638">
        <v>9755</v>
      </c>
      <c r="F54" s="626">
        <v>5225</v>
      </c>
      <c r="G54" s="31">
        <v>4830</v>
      </c>
      <c r="H54" s="31">
        <v>4905</v>
      </c>
      <c r="I54" s="230">
        <v>4930</v>
      </c>
    </row>
    <row r="55" spans="1:17" x14ac:dyDescent="0.2">
      <c r="A55" s="863"/>
      <c r="B55" s="865"/>
      <c r="C55" s="32">
        <v>917</v>
      </c>
      <c r="D55" s="120" t="s">
        <v>137</v>
      </c>
      <c r="E55" s="638">
        <v>17255</v>
      </c>
      <c r="F55" s="626">
        <v>28980</v>
      </c>
      <c r="G55" s="31">
        <v>29030</v>
      </c>
      <c r="H55" s="31">
        <v>29080</v>
      </c>
      <c r="I55" s="230">
        <v>29130</v>
      </c>
    </row>
    <row r="56" spans="1:17" x14ac:dyDescent="0.2">
      <c r="A56" s="863"/>
      <c r="B56" s="865"/>
      <c r="C56" s="32">
        <v>920</v>
      </c>
      <c r="D56" s="120" t="s">
        <v>19</v>
      </c>
      <c r="E56" s="638">
        <v>25000</v>
      </c>
      <c r="F56" s="626">
        <v>16000</v>
      </c>
      <c r="G56" s="31">
        <v>18000</v>
      </c>
      <c r="H56" s="31">
        <v>20000</v>
      </c>
      <c r="I56" s="230">
        <v>20000</v>
      </c>
    </row>
    <row r="57" spans="1:17" x14ac:dyDescent="0.2">
      <c r="A57" s="863"/>
      <c r="B57" s="865"/>
      <c r="C57" s="32">
        <v>923</v>
      </c>
      <c r="D57" s="120" t="s">
        <v>214</v>
      </c>
      <c r="E57" s="638">
        <v>0</v>
      </c>
      <c r="F57" s="626">
        <v>0</v>
      </c>
      <c r="G57" s="227" t="s">
        <v>15</v>
      </c>
      <c r="H57" s="227" t="s">
        <v>15</v>
      </c>
      <c r="I57" s="231" t="s">
        <v>15</v>
      </c>
    </row>
    <row r="58" spans="1:17" x14ac:dyDescent="0.2">
      <c r="A58" s="593"/>
      <c r="B58" s="865"/>
      <c r="C58" s="382">
        <v>926</v>
      </c>
      <c r="D58" s="383" t="s">
        <v>142</v>
      </c>
      <c r="E58" s="639">
        <v>0</v>
      </c>
      <c r="F58" s="629">
        <v>1000</v>
      </c>
      <c r="G58" s="384">
        <v>1000</v>
      </c>
      <c r="H58" s="384">
        <v>1000</v>
      </c>
      <c r="I58" s="334">
        <v>1000</v>
      </c>
    </row>
    <row r="59" spans="1:17" s="25" customFormat="1" x14ac:dyDescent="0.2">
      <c r="A59" s="878" t="s">
        <v>33</v>
      </c>
      <c r="B59" s="537" t="s">
        <v>411</v>
      </c>
      <c r="C59" s="538" t="s">
        <v>15</v>
      </c>
      <c r="D59" s="539" t="s">
        <v>15</v>
      </c>
      <c r="E59" s="597">
        <f>SUM(E60:E66)</f>
        <v>514109.8</v>
      </c>
      <c r="F59" s="630">
        <f>SUM(F60:F66)</f>
        <v>700670.33000000007</v>
      </c>
      <c r="G59" s="595">
        <f>SUM(G60:G66)</f>
        <v>492400.16200000007</v>
      </c>
      <c r="H59" s="595">
        <f>SUM(H60:H66)</f>
        <v>516554.38728000002</v>
      </c>
      <c r="I59" s="596">
        <f>SUM(I60:I66)</f>
        <v>531274.78157120012</v>
      </c>
      <c r="J59" s="336"/>
      <c r="K59" s="549"/>
      <c r="L59" s="549"/>
      <c r="M59" s="549"/>
      <c r="N59" s="549"/>
      <c r="O59" s="549"/>
    </row>
    <row r="60" spans="1:17" s="241" customFormat="1" x14ac:dyDescent="0.2">
      <c r="A60" s="863"/>
      <c r="B60" s="864" t="s">
        <v>396</v>
      </c>
      <c r="C60" s="246">
        <v>912</v>
      </c>
      <c r="D60" s="247" t="s">
        <v>276</v>
      </c>
      <c r="E60" s="638">
        <v>6950</v>
      </c>
      <c r="F60" s="626">
        <v>23150</v>
      </c>
      <c r="G60" s="31">
        <v>6450</v>
      </c>
      <c r="H60" s="31">
        <v>6450</v>
      </c>
      <c r="I60" s="230">
        <v>6450</v>
      </c>
      <c r="J60" s="338"/>
      <c r="K60" s="552"/>
      <c r="L60" s="552"/>
      <c r="M60" s="552"/>
      <c r="N60" s="552"/>
      <c r="O60" s="552"/>
      <c r="P60" s="552"/>
      <c r="Q60" s="552"/>
    </row>
    <row r="61" spans="1:17" x14ac:dyDescent="0.2">
      <c r="A61" s="863"/>
      <c r="B61" s="865"/>
      <c r="C61" s="30">
        <v>913</v>
      </c>
      <c r="D61" s="119" t="s">
        <v>29</v>
      </c>
      <c r="E61" s="638">
        <v>311136</v>
      </c>
      <c r="F61" s="626">
        <v>340245.8</v>
      </c>
      <c r="G61" s="31">
        <v>353855.63200000004</v>
      </c>
      <c r="H61" s="31">
        <v>368009.85728</v>
      </c>
      <c r="I61" s="230">
        <v>382730.25157120003</v>
      </c>
    </row>
    <row r="62" spans="1:17" x14ac:dyDescent="0.2">
      <c r="A62" s="863"/>
      <c r="B62" s="865"/>
      <c r="C62" s="32">
        <v>914</v>
      </c>
      <c r="D62" s="120" t="s">
        <v>18</v>
      </c>
      <c r="E62" s="638">
        <v>3011</v>
      </c>
      <c r="F62" s="626">
        <v>3344.5299999999997</v>
      </c>
      <c r="G62" s="31">
        <v>3344.5299999999997</v>
      </c>
      <c r="H62" s="31">
        <v>3344.5299999999997</v>
      </c>
      <c r="I62" s="230">
        <v>3344.5299999999997</v>
      </c>
    </row>
    <row r="63" spans="1:17" x14ac:dyDescent="0.2">
      <c r="A63" s="863"/>
      <c r="B63" s="865"/>
      <c r="C63" s="32">
        <v>917</v>
      </c>
      <c r="D63" s="120" t="s">
        <v>137</v>
      </c>
      <c r="E63" s="638">
        <v>19300</v>
      </c>
      <c r="F63" s="626">
        <v>38250</v>
      </c>
      <c r="G63" s="31">
        <v>150</v>
      </c>
      <c r="H63" s="31">
        <v>150</v>
      </c>
      <c r="I63" s="230">
        <v>150</v>
      </c>
    </row>
    <row r="64" spans="1:17" x14ac:dyDescent="0.2">
      <c r="A64" s="863"/>
      <c r="B64" s="865"/>
      <c r="C64" s="32">
        <v>920</v>
      </c>
      <c r="D64" s="120" t="s">
        <v>19</v>
      </c>
      <c r="E64" s="638">
        <v>115000</v>
      </c>
      <c r="F64" s="626">
        <v>118000</v>
      </c>
      <c r="G64" s="31">
        <v>122000</v>
      </c>
      <c r="H64" s="31">
        <v>132000</v>
      </c>
      <c r="I64" s="230">
        <v>132000</v>
      </c>
    </row>
    <row r="65" spans="1:15" x14ac:dyDescent="0.2">
      <c r="A65" s="863"/>
      <c r="B65" s="865"/>
      <c r="C65" s="32">
        <v>923</v>
      </c>
      <c r="D65" s="120" t="s">
        <v>214</v>
      </c>
      <c r="E65" s="638">
        <v>58712.800000000003</v>
      </c>
      <c r="F65" s="626">
        <v>171080</v>
      </c>
      <c r="G65" s="227" t="s">
        <v>15</v>
      </c>
      <c r="H65" s="227" t="s">
        <v>15</v>
      </c>
      <c r="I65" s="231" t="s">
        <v>15</v>
      </c>
    </row>
    <row r="66" spans="1:15" x14ac:dyDescent="0.2">
      <c r="A66" s="593"/>
      <c r="B66" s="865"/>
      <c r="C66" s="382">
        <v>926</v>
      </c>
      <c r="D66" s="383" t="s">
        <v>142</v>
      </c>
      <c r="E66" s="639">
        <v>0</v>
      </c>
      <c r="F66" s="629">
        <v>6600</v>
      </c>
      <c r="G66" s="384">
        <v>6600</v>
      </c>
      <c r="H66" s="384">
        <v>6600</v>
      </c>
      <c r="I66" s="334">
        <v>6600</v>
      </c>
      <c r="M66" s="550"/>
      <c r="N66" s="550"/>
      <c r="O66" s="550"/>
    </row>
    <row r="67" spans="1:15" s="25" customFormat="1" x14ac:dyDescent="0.2">
      <c r="A67" s="878" t="s">
        <v>34</v>
      </c>
      <c r="B67" s="537" t="s">
        <v>35</v>
      </c>
      <c r="C67" s="538" t="s">
        <v>15</v>
      </c>
      <c r="D67" s="539" t="s">
        <v>15</v>
      </c>
      <c r="E67" s="597">
        <f>SUM(E68:E75)</f>
        <v>169286.49</v>
      </c>
      <c r="F67" s="631">
        <f>SUM(F68:F75)</f>
        <v>303429.3</v>
      </c>
      <c r="G67" s="597">
        <f>SUM(G68:G75)</f>
        <v>311612.39439999999</v>
      </c>
      <c r="H67" s="597">
        <f t="shared" ref="H67" si="2">SUM(H68:H75)</f>
        <v>318796.37617599999</v>
      </c>
      <c r="I67" s="335">
        <f>SUM(I68:I75)</f>
        <v>332284.79042303999</v>
      </c>
      <c r="J67" s="336"/>
      <c r="K67" s="549"/>
      <c r="L67" s="549"/>
      <c r="M67" s="553"/>
      <c r="N67" s="553"/>
      <c r="O67" s="553"/>
    </row>
    <row r="68" spans="1:15" s="241" customFormat="1" x14ac:dyDescent="0.2">
      <c r="A68" s="863"/>
      <c r="B68" s="864" t="s">
        <v>36</v>
      </c>
      <c r="C68" s="246">
        <v>912</v>
      </c>
      <c r="D68" s="247" t="s">
        <v>276</v>
      </c>
      <c r="E68" s="638">
        <v>4200</v>
      </c>
      <c r="F68" s="626">
        <v>3300</v>
      </c>
      <c r="G68" s="31">
        <v>3200</v>
      </c>
      <c r="H68" s="31">
        <v>3300</v>
      </c>
      <c r="I68" s="230">
        <v>4200</v>
      </c>
      <c r="J68" s="338"/>
      <c r="K68" s="552"/>
      <c r="L68" s="552"/>
      <c r="M68" s="552"/>
      <c r="N68" s="552"/>
      <c r="O68" s="552"/>
    </row>
    <row r="69" spans="1:15" x14ac:dyDescent="0.2">
      <c r="A69" s="863"/>
      <c r="B69" s="865"/>
      <c r="C69" s="30">
        <v>913</v>
      </c>
      <c r="D69" s="119" t="s">
        <v>29</v>
      </c>
      <c r="E69" s="638">
        <v>131980.79999999999</v>
      </c>
      <c r="F69" s="626">
        <v>240392.11</v>
      </c>
      <c r="G69" s="31">
        <v>249607.79439999998</v>
      </c>
      <c r="H69" s="31">
        <v>259592.106176</v>
      </c>
      <c r="I69" s="230">
        <v>269975.79042303999</v>
      </c>
    </row>
    <row r="70" spans="1:15" x14ac:dyDescent="0.2">
      <c r="A70" s="863"/>
      <c r="B70" s="865"/>
      <c r="C70" s="32">
        <v>914</v>
      </c>
      <c r="D70" s="120" t="s">
        <v>18</v>
      </c>
      <c r="E70" s="638">
        <v>11764</v>
      </c>
      <c r="F70" s="626">
        <v>17614</v>
      </c>
      <c r="G70" s="31">
        <v>17614</v>
      </c>
      <c r="H70" s="31">
        <v>17614</v>
      </c>
      <c r="I70" s="230">
        <v>18214</v>
      </c>
    </row>
    <row r="71" spans="1:15" x14ac:dyDescent="0.2">
      <c r="A71" s="863"/>
      <c r="B71" s="865"/>
      <c r="C71" s="32">
        <v>915</v>
      </c>
      <c r="D71" s="120" t="s">
        <v>404</v>
      </c>
      <c r="E71" s="638">
        <v>4460</v>
      </c>
      <c r="F71" s="626">
        <v>4600</v>
      </c>
      <c r="G71" s="31">
        <v>4900</v>
      </c>
      <c r="H71" s="31">
        <v>4600</v>
      </c>
      <c r="I71" s="230">
        <v>5000</v>
      </c>
    </row>
    <row r="72" spans="1:15" x14ac:dyDescent="0.2">
      <c r="A72" s="863"/>
      <c r="B72" s="865"/>
      <c r="C72" s="32">
        <v>917</v>
      </c>
      <c r="D72" s="120" t="s">
        <v>137</v>
      </c>
      <c r="E72" s="638">
        <v>14039.5</v>
      </c>
      <c r="F72" s="626">
        <v>18915</v>
      </c>
      <c r="G72" s="31">
        <v>18540.599999999999</v>
      </c>
      <c r="H72" s="31">
        <v>18690.27</v>
      </c>
      <c r="I72" s="230">
        <v>19895</v>
      </c>
    </row>
    <row r="73" spans="1:15" x14ac:dyDescent="0.2">
      <c r="A73" s="863"/>
      <c r="B73" s="865"/>
      <c r="C73" s="32">
        <v>920</v>
      </c>
      <c r="D73" s="120" t="s">
        <v>19</v>
      </c>
      <c r="E73" s="638">
        <v>0</v>
      </c>
      <c r="F73" s="626">
        <v>0</v>
      </c>
      <c r="G73" s="31">
        <v>2750</v>
      </c>
      <c r="H73" s="31">
        <v>0</v>
      </c>
      <c r="I73" s="230">
        <v>0</v>
      </c>
    </row>
    <row r="74" spans="1:15" x14ac:dyDescent="0.2">
      <c r="A74" s="863"/>
      <c r="B74" s="865"/>
      <c r="C74" s="32">
        <v>923</v>
      </c>
      <c r="D74" s="120" t="s">
        <v>214</v>
      </c>
      <c r="E74" s="638">
        <v>2842.1900000000005</v>
      </c>
      <c r="F74" s="626">
        <v>3608.19</v>
      </c>
      <c r="G74" s="227" t="s">
        <v>15</v>
      </c>
      <c r="H74" s="227" t="s">
        <v>15</v>
      </c>
      <c r="I74" s="231" t="s">
        <v>15</v>
      </c>
    </row>
    <row r="75" spans="1:15" x14ac:dyDescent="0.2">
      <c r="A75" s="343"/>
      <c r="B75" s="867"/>
      <c r="C75" s="541">
        <v>926</v>
      </c>
      <c r="D75" s="542" t="s">
        <v>142</v>
      </c>
      <c r="E75" s="640">
        <v>0</v>
      </c>
      <c r="F75" s="848">
        <v>15000</v>
      </c>
      <c r="G75" s="849">
        <v>15000</v>
      </c>
      <c r="H75" s="849">
        <v>15000</v>
      </c>
      <c r="I75" s="850">
        <v>15000</v>
      </c>
    </row>
    <row r="76" spans="1:15" s="25" customFormat="1" x14ac:dyDescent="0.2">
      <c r="A76" s="878" t="s">
        <v>37</v>
      </c>
      <c r="B76" s="537" t="s">
        <v>38</v>
      </c>
      <c r="C76" s="538" t="s">
        <v>15</v>
      </c>
      <c r="D76" s="539" t="s">
        <v>15</v>
      </c>
      <c r="E76" s="597">
        <f>SUM(E77:E86)</f>
        <v>49950.85</v>
      </c>
      <c r="F76" s="631">
        <f t="shared" ref="F76:I76" si="3">SUM(F77:F86)</f>
        <v>73475.33</v>
      </c>
      <c r="G76" s="597">
        <f t="shared" si="3"/>
        <v>60597.14604</v>
      </c>
      <c r="H76" s="597">
        <f t="shared" si="3"/>
        <v>59541.016640000002</v>
      </c>
      <c r="I76" s="335">
        <f t="shared" si="3"/>
        <v>59806.409305599998</v>
      </c>
      <c r="J76" s="336"/>
      <c r="K76" s="549"/>
      <c r="L76" s="549"/>
      <c r="M76" s="549"/>
      <c r="N76" s="549"/>
      <c r="O76" s="549"/>
    </row>
    <row r="77" spans="1:15" s="241" customFormat="1" x14ac:dyDescent="0.2">
      <c r="A77" s="863"/>
      <c r="B77" s="864" t="s">
        <v>39</v>
      </c>
      <c r="C77" s="246">
        <v>912</v>
      </c>
      <c r="D77" s="247" t="s">
        <v>276</v>
      </c>
      <c r="E77" s="638">
        <v>0</v>
      </c>
      <c r="F77" s="626">
        <v>0</v>
      </c>
      <c r="G77" s="31">
        <v>0</v>
      </c>
      <c r="H77" s="31">
        <v>0</v>
      </c>
      <c r="I77" s="230">
        <v>0</v>
      </c>
      <c r="J77" s="338"/>
      <c r="K77" s="552"/>
      <c r="L77" s="552"/>
      <c r="M77" s="552"/>
      <c r="N77" s="552"/>
      <c r="O77" s="552"/>
    </row>
    <row r="78" spans="1:15" x14ac:dyDescent="0.2">
      <c r="A78" s="863"/>
      <c r="B78" s="865"/>
      <c r="C78" s="30">
        <v>913</v>
      </c>
      <c r="D78" s="119" t="s">
        <v>29</v>
      </c>
      <c r="E78" s="638">
        <v>5760</v>
      </c>
      <c r="F78" s="626">
        <v>6365.4</v>
      </c>
      <c r="G78" s="31">
        <v>6620.0159999999996</v>
      </c>
      <c r="H78" s="31">
        <v>6884.81664</v>
      </c>
      <c r="I78" s="230">
        <v>7160.2093056000003</v>
      </c>
    </row>
    <row r="79" spans="1:15" x14ac:dyDescent="0.2">
      <c r="A79" s="863"/>
      <c r="B79" s="865"/>
      <c r="C79" s="32">
        <v>914</v>
      </c>
      <c r="D79" s="120" t="s">
        <v>18</v>
      </c>
      <c r="E79" s="638">
        <v>8633.7000000000007</v>
      </c>
      <c r="F79" s="626">
        <v>9866.2000000000007</v>
      </c>
      <c r="G79" s="31">
        <v>10746.2</v>
      </c>
      <c r="H79" s="31">
        <v>10656.2</v>
      </c>
      <c r="I79" s="230">
        <v>10646.2</v>
      </c>
    </row>
    <row r="80" spans="1:15" x14ac:dyDescent="0.2">
      <c r="A80" s="863"/>
      <c r="B80" s="865"/>
      <c r="C80" s="32">
        <v>915</v>
      </c>
      <c r="D80" s="120" t="s">
        <v>404</v>
      </c>
      <c r="E80" s="638">
        <v>100</v>
      </c>
      <c r="F80" s="626">
        <v>250</v>
      </c>
      <c r="G80" s="31">
        <v>250</v>
      </c>
      <c r="H80" s="31">
        <v>250</v>
      </c>
      <c r="I80" s="230">
        <v>250</v>
      </c>
    </row>
    <row r="81" spans="1:16" x14ac:dyDescent="0.2">
      <c r="A81" s="863"/>
      <c r="B81" s="865"/>
      <c r="C81" s="32">
        <v>917</v>
      </c>
      <c r="D81" s="120" t="s">
        <v>137</v>
      </c>
      <c r="E81" s="638">
        <v>5864.65</v>
      </c>
      <c r="F81" s="626">
        <v>7153.73</v>
      </c>
      <c r="G81" s="31">
        <v>6460.9300400000002</v>
      </c>
      <c r="H81" s="31">
        <v>6230</v>
      </c>
      <c r="I81" s="230">
        <v>6230</v>
      </c>
    </row>
    <row r="82" spans="1:16" x14ac:dyDescent="0.2">
      <c r="A82" s="863"/>
      <c r="B82" s="865"/>
      <c r="C82" s="32">
        <v>920</v>
      </c>
      <c r="D82" s="120" t="s">
        <v>19</v>
      </c>
      <c r="E82" s="638">
        <v>1792.5</v>
      </c>
      <c r="F82" s="626">
        <v>3700</v>
      </c>
      <c r="G82" s="31">
        <v>1200</v>
      </c>
      <c r="H82" s="31">
        <v>200</v>
      </c>
      <c r="I82" s="230">
        <v>200</v>
      </c>
    </row>
    <row r="83" spans="1:16" x14ac:dyDescent="0.2">
      <c r="A83" s="863"/>
      <c r="B83" s="865"/>
      <c r="C83" s="32">
        <v>923</v>
      </c>
      <c r="D83" s="120" t="s">
        <v>214</v>
      </c>
      <c r="E83" s="638">
        <v>0</v>
      </c>
      <c r="F83" s="626">
        <v>0</v>
      </c>
      <c r="G83" s="227" t="s">
        <v>15</v>
      </c>
      <c r="H83" s="227" t="s">
        <v>15</v>
      </c>
      <c r="I83" s="231" t="s">
        <v>15</v>
      </c>
    </row>
    <row r="84" spans="1:16" x14ac:dyDescent="0.2">
      <c r="A84" s="863"/>
      <c r="B84" s="865"/>
      <c r="C84" s="32">
        <v>926</v>
      </c>
      <c r="D84" s="120" t="s">
        <v>142</v>
      </c>
      <c r="E84" s="638">
        <v>0</v>
      </c>
      <c r="F84" s="626">
        <v>15320</v>
      </c>
      <c r="G84" s="31">
        <v>15320</v>
      </c>
      <c r="H84" s="31">
        <v>15320</v>
      </c>
      <c r="I84" s="230">
        <v>15320</v>
      </c>
    </row>
    <row r="85" spans="1:16" x14ac:dyDescent="0.2">
      <c r="A85" s="863"/>
      <c r="B85" s="865"/>
      <c r="C85" s="32">
        <v>932</v>
      </c>
      <c r="D85" s="120" t="s">
        <v>40</v>
      </c>
      <c r="E85" s="638">
        <v>25800</v>
      </c>
      <c r="F85" s="626">
        <v>28820</v>
      </c>
      <c r="G85" s="31">
        <v>18000</v>
      </c>
      <c r="H85" s="31">
        <v>18000</v>
      </c>
      <c r="I85" s="230">
        <v>18000</v>
      </c>
    </row>
    <row r="86" spans="1:16" x14ac:dyDescent="0.2">
      <c r="A86" s="232"/>
      <c r="B86" s="866"/>
      <c r="C86" s="32">
        <v>934</v>
      </c>
      <c r="D86" s="120" t="s">
        <v>195</v>
      </c>
      <c r="E86" s="638">
        <v>2000</v>
      </c>
      <c r="F86" s="626">
        <v>2000</v>
      </c>
      <c r="G86" s="31">
        <v>2000</v>
      </c>
      <c r="H86" s="31">
        <v>2000</v>
      </c>
      <c r="I86" s="230">
        <v>2000</v>
      </c>
    </row>
    <row r="87" spans="1:16" s="25" customFormat="1" x14ac:dyDescent="0.2">
      <c r="A87" s="862" t="s">
        <v>41</v>
      </c>
      <c r="B87" s="28" t="s">
        <v>42</v>
      </c>
      <c r="C87" s="29" t="s">
        <v>15</v>
      </c>
      <c r="D87" s="118" t="s">
        <v>15</v>
      </c>
      <c r="E87" s="228">
        <f>SUM(E88:E94)</f>
        <v>371248.15</v>
      </c>
      <c r="F87" s="627">
        <f>SUM(F88:F94)</f>
        <v>442340.94</v>
      </c>
      <c r="G87" s="228">
        <f>SUM(G88:G94)</f>
        <v>513657.86</v>
      </c>
      <c r="H87" s="228">
        <f>SUM(H88:H94)</f>
        <v>516208.59279999998</v>
      </c>
      <c r="I87" s="229">
        <f>SUM(I88:I94)</f>
        <v>483987.57491199998</v>
      </c>
      <c r="J87" s="336"/>
      <c r="K87" s="549"/>
      <c r="L87" s="553"/>
      <c r="M87" s="553"/>
      <c r="N87" s="553"/>
      <c r="O87" s="553"/>
      <c r="P87" s="336"/>
    </row>
    <row r="88" spans="1:16" s="241" customFormat="1" x14ac:dyDescent="0.2">
      <c r="A88" s="863"/>
      <c r="B88" s="864" t="s">
        <v>43</v>
      </c>
      <c r="C88" s="246">
        <v>912</v>
      </c>
      <c r="D88" s="247" t="s">
        <v>276</v>
      </c>
      <c r="E88" s="638">
        <v>2000</v>
      </c>
      <c r="F88" s="626">
        <v>7000</v>
      </c>
      <c r="G88" s="31">
        <v>7600</v>
      </c>
      <c r="H88" s="31">
        <v>0</v>
      </c>
      <c r="I88" s="230">
        <v>0</v>
      </c>
      <c r="J88" s="338"/>
      <c r="K88" s="552"/>
      <c r="L88" s="423"/>
      <c r="M88" s="423"/>
      <c r="N88" s="423"/>
      <c r="O88" s="423"/>
      <c r="P88" s="338"/>
    </row>
    <row r="89" spans="1:16" x14ac:dyDescent="0.2">
      <c r="A89" s="863"/>
      <c r="B89" s="865"/>
      <c r="C89" s="30">
        <v>913</v>
      </c>
      <c r="D89" s="119" t="s">
        <v>29</v>
      </c>
      <c r="E89" s="638">
        <v>208103.04000000001</v>
      </c>
      <c r="F89" s="626">
        <v>244008</v>
      </c>
      <c r="G89" s="31">
        <v>253768.32000000001</v>
      </c>
      <c r="H89" s="31">
        <v>263919.0528</v>
      </c>
      <c r="I89" s="230">
        <v>274475.81491200003</v>
      </c>
    </row>
    <row r="90" spans="1:16" x14ac:dyDescent="0.2">
      <c r="A90" s="863"/>
      <c r="B90" s="865"/>
      <c r="C90" s="32">
        <v>914</v>
      </c>
      <c r="D90" s="120" t="s">
        <v>18</v>
      </c>
      <c r="E90" s="638">
        <v>3767.33</v>
      </c>
      <c r="F90" s="626">
        <v>3736.67</v>
      </c>
      <c r="G90" s="31">
        <v>3736.67</v>
      </c>
      <c r="H90" s="31">
        <v>3736.67</v>
      </c>
      <c r="I90" s="230">
        <v>3736.67</v>
      </c>
    </row>
    <row r="91" spans="1:16" x14ac:dyDescent="0.2">
      <c r="A91" s="863"/>
      <c r="B91" s="865"/>
      <c r="C91" s="32">
        <v>917</v>
      </c>
      <c r="D91" s="120" t="s">
        <v>137</v>
      </c>
      <c r="E91" s="638">
        <v>44600</v>
      </c>
      <c r="F91" s="626">
        <v>29425.15</v>
      </c>
      <c r="G91" s="31">
        <v>30381.75</v>
      </c>
      <c r="H91" s="31">
        <v>30381.75</v>
      </c>
      <c r="I91" s="230">
        <v>30381.75</v>
      </c>
    </row>
    <row r="92" spans="1:16" x14ac:dyDescent="0.2">
      <c r="A92" s="863"/>
      <c r="B92" s="865"/>
      <c r="C92" s="32">
        <v>920</v>
      </c>
      <c r="D92" s="120" t="s">
        <v>19</v>
      </c>
      <c r="E92" s="638">
        <v>112777.78</v>
      </c>
      <c r="F92" s="626">
        <v>156271.12</v>
      </c>
      <c r="G92" s="31">
        <v>216271.12</v>
      </c>
      <c r="H92" s="31">
        <v>216271.12</v>
      </c>
      <c r="I92" s="230">
        <v>173493.34</v>
      </c>
    </row>
    <row r="93" spans="1:16" x14ac:dyDescent="0.2">
      <c r="A93" s="863"/>
      <c r="B93" s="865"/>
      <c r="C93" s="32">
        <v>923</v>
      </c>
      <c r="D93" s="120" t="s">
        <v>214</v>
      </c>
      <c r="E93" s="638">
        <v>0</v>
      </c>
      <c r="F93" s="636">
        <v>0</v>
      </c>
      <c r="G93" s="227" t="s">
        <v>15</v>
      </c>
      <c r="H93" s="227" t="s">
        <v>15</v>
      </c>
      <c r="I93" s="231" t="s">
        <v>15</v>
      </c>
    </row>
    <row r="94" spans="1:16" x14ac:dyDescent="0.2">
      <c r="A94" s="232"/>
      <c r="B94" s="866"/>
      <c r="C94" s="32">
        <v>926</v>
      </c>
      <c r="D94" s="120" t="s">
        <v>142</v>
      </c>
      <c r="E94" s="638">
        <v>0</v>
      </c>
      <c r="F94" s="626">
        <v>1900</v>
      </c>
      <c r="G94" s="31">
        <v>1900</v>
      </c>
      <c r="H94" s="31">
        <v>1900</v>
      </c>
      <c r="I94" s="230">
        <v>1900</v>
      </c>
    </row>
    <row r="95" spans="1:16" s="25" customFormat="1" x14ac:dyDescent="0.2">
      <c r="A95" s="862" t="s">
        <v>44</v>
      </c>
      <c r="B95" s="28" t="s">
        <v>45</v>
      </c>
      <c r="C95" s="29" t="s">
        <v>15</v>
      </c>
      <c r="D95" s="118" t="s">
        <v>15</v>
      </c>
      <c r="E95" s="228">
        <f>SUM(E96:E96)</f>
        <v>4750</v>
      </c>
      <c r="F95" s="628">
        <f>SUM(F96:F96)</f>
        <v>4750</v>
      </c>
      <c r="G95" s="33">
        <f>SUM(G96:G96)</f>
        <v>4750</v>
      </c>
      <c r="H95" s="33">
        <f>SUM(H96:H96)</f>
        <v>4750</v>
      </c>
      <c r="I95" s="233">
        <f>SUM(I96:I96)</f>
        <v>4750</v>
      </c>
      <c r="J95" s="336"/>
      <c r="K95" s="549"/>
      <c r="L95" s="549"/>
      <c r="M95" s="549"/>
      <c r="N95" s="549"/>
      <c r="O95" s="549"/>
    </row>
    <row r="96" spans="1:16" x14ac:dyDescent="0.2">
      <c r="A96" s="868"/>
      <c r="B96" s="592" t="s">
        <v>46</v>
      </c>
      <c r="C96" s="32">
        <v>914</v>
      </c>
      <c r="D96" s="120" t="s">
        <v>18</v>
      </c>
      <c r="E96" s="638">
        <v>4750</v>
      </c>
      <c r="F96" s="626">
        <v>4750</v>
      </c>
      <c r="G96" s="31">
        <v>4750</v>
      </c>
      <c r="H96" s="31">
        <v>4750</v>
      </c>
      <c r="I96" s="230">
        <v>4750</v>
      </c>
    </row>
    <row r="97" spans="1:15" s="25" customFormat="1" x14ac:dyDescent="0.2">
      <c r="A97" s="862" t="s">
        <v>47</v>
      </c>
      <c r="B97" s="28" t="s">
        <v>48</v>
      </c>
      <c r="C97" s="29" t="s">
        <v>15</v>
      </c>
      <c r="D97" s="118" t="s">
        <v>15</v>
      </c>
      <c r="E97" s="228">
        <f>SUM(E98:E99)</f>
        <v>865</v>
      </c>
      <c r="F97" s="628">
        <f>SUM(F98:F99)</f>
        <v>3315</v>
      </c>
      <c r="G97" s="33">
        <f>SUM(G98:G99)</f>
        <v>3340</v>
      </c>
      <c r="H97" s="33">
        <f>SUM(H98:H99)</f>
        <v>3340</v>
      </c>
      <c r="I97" s="233">
        <f>SUM(I98:I99)</f>
        <v>3340</v>
      </c>
      <c r="J97" s="336"/>
      <c r="K97" s="549"/>
      <c r="L97" s="549"/>
      <c r="M97" s="549"/>
      <c r="N97" s="549"/>
      <c r="O97" s="549"/>
    </row>
    <row r="98" spans="1:15" x14ac:dyDescent="0.2">
      <c r="A98" s="863"/>
      <c r="B98" s="864" t="s">
        <v>49</v>
      </c>
      <c r="C98" s="32">
        <v>914</v>
      </c>
      <c r="D98" s="120" t="s">
        <v>18</v>
      </c>
      <c r="E98" s="638">
        <v>365</v>
      </c>
      <c r="F98" s="626">
        <v>2315</v>
      </c>
      <c r="G98" s="31">
        <v>2340</v>
      </c>
      <c r="H98" s="31">
        <v>2340</v>
      </c>
      <c r="I98" s="230">
        <v>2340</v>
      </c>
    </row>
    <row r="99" spans="1:15" x14ac:dyDescent="0.2">
      <c r="A99" s="863"/>
      <c r="B99" s="865"/>
      <c r="C99" s="32">
        <v>920</v>
      </c>
      <c r="D99" s="120" t="s">
        <v>19</v>
      </c>
      <c r="E99" s="638">
        <v>500</v>
      </c>
      <c r="F99" s="626">
        <v>1000</v>
      </c>
      <c r="G99" s="31">
        <v>1000</v>
      </c>
      <c r="H99" s="31">
        <v>1000</v>
      </c>
      <c r="I99" s="230">
        <v>1000</v>
      </c>
    </row>
    <row r="100" spans="1:15" s="25" customFormat="1" x14ac:dyDescent="0.2">
      <c r="A100" s="862" t="s">
        <v>50</v>
      </c>
      <c r="B100" s="28" t="s">
        <v>51</v>
      </c>
      <c r="C100" s="29" t="s">
        <v>15</v>
      </c>
      <c r="D100" s="118" t="s">
        <v>15</v>
      </c>
      <c r="E100" s="228">
        <f>SUM(E101:E104)</f>
        <v>52038.91</v>
      </c>
      <c r="F100" s="628">
        <f>SUM(F101:F104)</f>
        <v>47815.76</v>
      </c>
      <c r="G100" s="33">
        <f>SUM(G101:G104)</f>
        <v>48215.759999999995</v>
      </c>
      <c r="H100" s="33">
        <f>SUM(H101:H104)</f>
        <v>48615.76</v>
      </c>
      <c r="I100" s="233">
        <f>SUM(I101:I104)</f>
        <v>48135.76</v>
      </c>
      <c r="J100" s="336"/>
      <c r="K100" s="549"/>
      <c r="L100" s="549"/>
      <c r="M100" s="549"/>
      <c r="N100" s="549"/>
      <c r="O100" s="549"/>
    </row>
    <row r="101" spans="1:15" x14ac:dyDescent="0.2">
      <c r="A101" s="863"/>
      <c r="B101" s="864" t="s">
        <v>52</v>
      </c>
      <c r="C101" s="32">
        <v>914</v>
      </c>
      <c r="D101" s="120" t="s">
        <v>18</v>
      </c>
      <c r="E101" s="638">
        <v>43538.91</v>
      </c>
      <c r="F101" s="626">
        <v>43615.76</v>
      </c>
      <c r="G101" s="31">
        <v>43615.759999999995</v>
      </c>
      <c r="H101" s="31">
        <v>43615.76</v>
      </c>
      <c r="I101" s="230">
        <v>43135.76</v>
      </c>
    </row>
    <row r="102" spans="1:15" x14ac:dyDescent="0.2">
      <c r="A102" s="863"/>
      <c r="B102" s="865"/>
      <c r="C102" s="32">
        <v>917</v>
      </c>
      <c r="D102" s="120" t="s">
        <v>137</v>
      </c>
      <c r="E102" s="638">
        <v>0</v>
      </c>
      <c r="F102" s="626">
        <v>0</v>
      </c>
      <c r="G102" s="31">
        <v>0</v>
      </c>
      <c r="H102" s="31">
        <v>0</v>
      </c>
      <c r="I102" s="230">
        <v>0</v>
      </c>
    </row>
    <row r="103" spans="1:15" x14ac:dyDescent="0.2">
      <c r="A103" s="863"/>
      <c r="B103" s="865"/>
      <c r="C103" s="32">
        <v>920</v>
      </c>
      <c r="D103" s="120" t="s">
        <v>19</v>
      </c>
      <c r="E103" s="638">
        <v>8500</v>
      </c>
      <c r="F103" s="626">
        <v>4200</v>
      </c>
      <c r="G103" s="31">
        <v>4600</v>
      </c>
      <c r="H103" s="31">
        <v>5000</v>
      </c>
      <c r="I103" s="230">
        <v>5000</v>
      </c>
    </row>
    <row r="104" spans="1:15" x14ac:dyDescent="0.2">
      <c r="A104" s="868"/>
      <c r="B104" s="866"/>
      <c r="C104" s="32">
        <v>923</v>
      </c>
      <c r="D104" s="120" t="s">
        <v>214</v>
      </c>
      <c r="E104" s="638">
        <v>0</v>
      </c>
      <c r="F104" s="626">
        <v>0</v>
      </c>
      <c r="G104" s="227" t="s">
        <v>15</v>
      </c>
      <c r="H104" s="227" t="s">
        <v>15</v>
      </c>
      <c r="I104" s="231" t="s">
        <v>15</v>
      </c>
    </row>
    <row r="105" spans="1:15" s="25" customFormat="1" x14ac:dyDescent="0.2">
      <c r="A105" s="862" t="s">
        <v>53</v>
      </c>
      <c r="B105" s="28" t="s">
        <v>54</v>
      </c>
      <c r="C105" s="29" t="s">
        <v>15</v>
      </c>
      <c r="D105" s="118" t="s">
        <v>15</v>
      </c>
      <c r="E105" s="228">
        <f>SUM(E106:E106)</f>
        <v>0</v>
      </c>
      <c r="F105" s="628">
        <f>SUM(F106:F106)</f>
        <v>0</v>
      </c>
      <c r="G105" s="33">
        <f>SUM(G106:G106)</f>
        <v>0</v>
      </c>
      <c r="H105" s="33">
        <f>SUM(H106:H106)</f>
        <v>0</v>
      </c>
      <c r="I105" s="233">
        <f>SUM(I106:I106)</f>
        <v>0</v>
      </c>
      <c r="J105" s="336"/>
      <c r="K105" s="549"/>
      <c r="L105" s="549"/>
      <c r="M105" s="549"/>
      <c r="N105" s="549"/>
      <c r="O105" s="549"/>
    </row>
    <row r="106" spans="1:15" x14ac:dyDescent="0.2">
      <c r="A106" s="868"/>
      <c r="B106" s="592" t="s">
        <v>55</v>
      </c>
      <c r="C106" s="32">
        <v>914</v>
      </c>
      <c r="D106" s="120" t="s">
        <v>18</v>
      </c>
      <c r="E106" s="638">
        <v>0</v>
      </c>
      <c r="F106" s="626">
        <v>0</v>
      </c>
      <c r="G106" s="31">
        <v>0</v>
      </c>
      <c r="H106" s="31">
        <v>0</v>
      </c>
      <c r="I106" s="230">
        <v>0</v>
      </c>
    </row>
    <row r="107" spans="1:15" s="25" customFormat="1" x14ac:dyDescent="0.2">
      <c r="A107" s="862" t="s">
        <v>56</v>
      </c>
      <c r="B107" s="28" t="s">
        <v>57</v>
      </c>
      <c r="C107" s="29" t="s">
        <v>15</v>
      </c>
      <c r="D107" s="118" t="s">
        <v>15</v>
      </c>
      <c r="E107" s="228">
        <f>SUM(E108:E110)</f>
        <v>109578.97499999998</v>
      </c>
      <c r="F107" s="628">
        <f>SUM(F108:F110)</f>
        <v>189405.25</v>
      </c>
      <c r="G107" s="33">
        <f>SUM(G108:G110)</f>
        <v>52318</v>
      </c>
      <c r="H107" s="33">
        <f>SUM(H108:H110)</f>
        <v>43218</v>
      </c>
      <c r="I107" s="233">
        <f>SUM(I108:I110)</f>
        <v>14218</v>
      </c>
      <c r="J107" s="336"/>
      <c r="K107" s="549"/>
      <c r="L107" s="549"/>
      <c r="M107" s="549"/>
      <c r="N107" s="549"/>
      <c r="O107" s="549"/>
    </row>
    <row r="108" spans="1:15" x14ac:dyDescent="0.2">
      <c r="A108" s="863"/>
      <c r="B108" s="864" t="s">
        <v>413</v>
      </c>
      <c r="C108" s="32">
        <v>914</v>
      </c>
      <c r="D108" s="120" t="s">
        <v>18</v>
      </c>
      <c r="E108" s="638">
        <v>4250</v>
      </c>
      <c r="F108" s="626">
        <v>4250</v>
      </c>
      <c r="G108" s="31">
        <v>4250</v>
      </c>
      <c r="H108" s="31">
        <v>4250</v>
      </c>
      <c r="I108" s="230">
        <v>4250</v>
      </c>
    </row>
    <row r="109" spans="1:15" x14ac:dyDescent="0.2">
      <c r="A109" s="863"/>
      <c r="B109" s="865"/>
      <c r="C109" s="32">
        <v>920</v>
      </c>
      <c r="D109" s="120" t="s">
        <v>19</v>
      </c>
      <c r="E109" s="638">
        <v>350</v>
      </c>
      <c r="F109" s="626">
        <v>57068</v>
      </c>
      <c r="G109" s="31">
        <v>48068</v>
      </c>
      <c r="H109" s="31">
        <v>38968</v>
      </c>
      <c r="I109" s="230">
        <v>9968</v>
      </c>
      <c r="K109" s="550"/>
    </row>
    <row r="110" spans="1:15" x14ac:dyDescent="0.2">
      <c r="A110" s="868"/>
      <c r="B110" s="866"/>
      <c r="C110" s="32">
        <v>923</v>
      </c>
      <c r="D110" s="120" t="s">
        <v>214</v>
      </c>
      <c r="E110" s="638">
        <v>104978.97499999998</v>
      </c>
      <c r="F110" s="626">
        <v>128087.25</v>
      </c>
      <c r="G110" s="227" t="s">
        <v>15</v>
      </c>
      <c r="H110" s="227" t="s">
        <v>15</v>
      </c>
      <c r="I110" s="231" t="s">
        <v>15</v>
      </c>
      <c r="K110" s="550"/>
    </row>
    <row r="111" spans="1:15" s="25" customFormat="1" x14ac:dyDescent="0.2">
      <c r="A111" s="862" t="s">
        <v>58</v>
      </c>
      <c r="B111" s="28" t="s">
        <v>59</v>
      </c>
      <c r="C111" s="29" t="s">
        <v>15</v>
      </c>
      <c r="D111" s="118" t="s">
        <v>15</v>
      </c>
      <c r="E111" s="228">
        <f>SUM(E112:E117)</f>
        <v>394692.29</v>
      </c>
      <c r="F111" s="628">
        <f>SUM(F112:F117)</f>
        <v>413049.65</v>
      </c>
      <c r="G111" s="33">
        <f>SUM(G112:G117)</f>
        <v>429561.97931300005</v>
      </c>
      <c r="H111" s="33">
        <f>SUM(H112:H117)</f>
        <v>445587.39796739013</v>
      </c>
      <c r="I111" s="233">
        <f>SUM(I112:I117)</f>
        <v>453934.17983116175</v>
      </c>
      <c r="J111" s="336"/>
      <c r="K111" s="553"/>
      <c r="L111" s="549"/>
      <c r="M111" s="549"/>
      <c r="N111" s="549"/>
      <c r="O111" s="549"/>
    </row>
    <row r="112" spans="1:15" x14ac:dyDescent="0.2">
      <c r="A112" s="863"/>
      <c r="B112" s="864" t="s">
        <v>60</v>
      </c>
      <c r="C112" s="30">
        <v>910</v>
      </c>
      <c r="D112" s="119" t="s">
        <v>17</v>
      </c>
      <c r="E112" s="638">
        <v>30804.2</v>
      </c>
      <c r="F112" s="626">
        <v>32119.87</v>
      </c>
      <c r="G112" s="31">
        <v>34069.733749999999</v>
      </c>
      <c r="H112" s="31">
        <v>37799.085437500005</v>
      </c>
      <c r="I112" s="230">
        <v>37331.404709375005</v>
      </c>
      <c r="K112" s="550"/>
    </row>
    <row r="113" spans="1:15" x14ac:dyDescent="0.2">
      <c r="A113" s="863"/>
      <c r="B113" s="865"/>
      <c r="C113" s="30">
        <v>911</v>
      </c>
      <c r="D113" s="119" t="s">
        <v>217</v>
      </c>
      <c r="E113" s="638">
        <v>325331.84999999998</v>
      </c>
      <c r="F113" s="626">
        <v>343886.78</v>
      </c>
      <c r="G113" s="31">
        <v>354525.24556300003</v>
      </c>
      <c r="H113" s="31">
        <v>365607.3125298901</v>
      </c>
      <c r="I113" s="230">
        <v>375077.77512178675</v>
      </c>
      <c r="K113" s="550"/>
    </row>
    <row r="114" spans="1:15" x14ac:dyDescent="0.2">
      <c r="A114" s="863"/>
      <c r="B114" s="865"/>
      <c r="C114" s="32">
        <v>914</v>
      </c>
      <c r="D114" s="120" t="s">
        <v>18</v>
      </c>
      <c r="E114" s="638">
        <v>12400</v>
      </c>
      <c r="F114" s="626">
        <v>12215</v>
      </c>
      <c r="G114" s="31">
        <v>13910</v>
      </c>
      <c r="H114" s="31">
        <v>14600</v>
      </c>
      <c r="I114" s="230">
        <v>15045</v>
      </c>
      <c r="K114" s="550"/>
    </row>
    <row r="115" spans="1:15" x14ac:dyDescent="0.2">
      <c r="A115" s="863"/>
      <c r="B115" s="865"/>
      <c r="C115" s="32">
        <v>920</v>
      </c>
      <c r="D115" s="120" t="s">
        <v>19</v>
      </c>
      <c r="E115" s="638">
        <v>17000</v>
      </c>
      <c r="F115" s="626">
        <v>15400</v>
      </c>
      <c r="G115" s="31">
        <v>17200</v>
      </c>
      <c r="H115" s="31">
        <v>17200</v>
      </c>
      <c r="I115" s="230">
        <v>15700</v>
      </c>
      <c r="K115" s="550"/>
    </row>
    <row r="116" spans="1:15" x14ac:dyDescent="0.2">
      <c r="A116" s="863"/>
      <c r="B116" s="865"/>
      <c r="C116" s="32">
        <v>923</v>
      </c>
      <c r="D116" s="120" t="s">
        <v>214</v>
      </c>
      <c r="E116" s="638">
        <v>0</v>
      </c>
      <c r="F116" s="626">
        <v>0</v>
      </c>
      <c r="G116" s="227" t="s">
        <v>15</v>
      </c>
      <c r="H116" s="227" t="s">
        <v>15</v>
      </c>
      <c r="I116" s="231" t="s">
        <v>15</v>
      </c>
      <c r="K116" s="550"/>
    </row>
    <row r="117" spans="1:15" x14ac:dyDescent="0.2">
      <c r="A117" s="868"/>
      <c r="B117" s="866"/>
      <c r="C117" s="32">
        <v>925</v>
      </c>
      <c r="D117" s="120" t="s">
        <v>61</v>
      </c>
      <c r="E117" s="638">
        <v>9156.24</v>
      </c>
      <c r="F117" s="626">
        <v>9428</v>
      </c>
      <c r="G117" s="31">
        <v>9857</v>
      </c>
      <c r="H117" s="31">
        <v>10381</v>
      </c>
      <c r="I117" s="230">
        <v>10780</v>
      </c>
      <c r="K117" s="550"/>
    </row>
    <row r="118" spans="1:15" s="25" customFormat="1" x14ac:dyDescent="0.2">
      <c r="A118" s="862" t="s">
        <v>191</v>
      </c>
      <c r="B118" s="28" t="s">
        <v>212</v>
      </c>
      <c r="C118" s="29" t="s">
        <v>15</v>
      </c>
      <c r="D118" s="118" t="s">
        <v>15</v>
      </c>
      <c r="E118" s="228">
        <f>SUM(E119:E121)</f>
        <v>11500</v>
      </c>
      <c r="F118" s="632">
        <f t="shared" ref="F118:I118" si="4">SUM(F119:F121)</f>
        <v>12500</v>
      </c>
      <c r="G118" s="333">
        <f t="shared" si="4"/>
        <v>12500</v>
      </c>
      <c r="H118" s="333">
        <f t="shared" si="4"/>
        <v>12500</v>
      </c>
      <c r="I118" s="229">
        <f t="shared" si="4"/>
        <v>12500</v>
      </c>
      <c r="J118" s="336"/>
      <c r="K118" s="553"/>
      <c r="L118" s="549"/>
      <c r="M118" s="549"/>
      <c r="N118" s="549"/>
      <c r="O118" s="549"/>
    </row>
    <row r="119" spans="1:15" x14ac:dyDescent="0.2">
      <c r="A119" s="863"/>
      <c r="B119" s="864" t="s">
        <v>213</v>
      </c>
      <c r="C119" s="32">
        <v>913</v>
      </c>
      <c r="D119" s="120" t="s">
        <v>284</v>
      </c>
      <c r="E119" s="638">
        <v>11500</v>
      </c>
      <c r="F119" s="626">
        <v>12500</v>
      </c>
      <c r="G119" s="31">
        <v>12500</v>
      </c>
      <c r="H119" s="31">
        <v>12500</v>
      </c>
      <c r="I119" s="230">
        <v>12500</v>
      </c>
      <c r="K119" s="550"/>
    </row>
    <row r="120" spans="1:15" x14ac:dyDescent="0.2">
      <c r="A120" s="863"/>
      <c r="B120" s="865"/>
      <c r="C120" s="32">
        <v>914</v>
      </c>
      <c r="D120" s="120" t="s">
        <v>18</v>
      </c>
      <c r="E120" s="638">
        <v>0</v>
      </c>
      <c r="F120" s="626">
        <v>0</v>
      </c>
      <c r="G120" s="31">
        <v>0</v>
      </c>
      <c r="H120" s="31">
        <v>0</v>
      </c>
      <c r="I120" s="230">
        <v>0</v>
      </c>
      <c r="K120" s="550"/>
    </row>
    <row r="121" spans="1:15" x14ac:dyDescent="0.2">
      <c r="A121" s="594"/>
      <c r="B121" s="865"/>
      <c r="C121" s="382">
        <v>920</v>
      </c>
      <c r="D121" s="383" t="s">
        <v>19</v>
      </c>
      <c r="E121" s="639">
        <v>0</v>
      </c>
      <c r="F121" s="629">
        <v>0</v>
      </c>
      <c r="G121" s="384">
        <v>0</v>
      </c>
      <c r="H121" s="384">
        <v>0</v>
      </c>
      <c r="I121" s="334">
        <v>0</v>
      </c>
    </row>
    <row r="122" spans="1:15" x14ac:dyDescent="0.2">
      <c r="A122" s="878" t="s">
        <v>365</v>
      </c>
      <c r="B122" s="537" t="s">
        <v>398</v>
      </c>
      <c r="C122" s="538" t="s">
        <v>15</v>
      </c>
      <c r="D122" s="539" t="s">
        <v>15</v>
      </c>
      <c r="E122" s="597">
        <f>E123</f>
        <v>3000</v>
      </c>
      <c r="F122" s="633">
        <f>F123</f>
        <v>3000</v>
      </c>
      <c r="G122" s="543">
        <f t="shared" ref="G122:I122" si="5">G123</f>
        <v>3000</v>
      </c>
      <c r="H122" s="543">
        <f t="shared" si="5"/>
        <v>3000</v>
      </c>
      <c r="I122" s="546">
        <f t="shared" si="5"/>
        <v>3000</v>
      </c>
    </row>
    <row r="123" spans="1:15" x14ac:dyDescent="0.2">
      <c r="A123" s="879"/>
      <c r="B123" s="540" t="s">
        <v>366</v>
      </c>
      <c r="C123" s="541">
        <v>914</v>
      </c>
      <c r="D123" s="542" t="s">
        <v>18</v>
      </c>
      <c r="E123" s="640">
        <v>3000</v>
      </c>
      <c r="F123" s="634">
        <v>3000</v>
      </c>
      <c r="G123" s="279">
        <v>3000</v>
      </c>
      <c r="H123" s="279">
        <v>3000</v>
      </c>
      <c r="I123" s="547">
        <v>3000</v>
      </c>
    </row>
    <row r="124" spans="1:15" s="25" customFormat="1" x14ac:dyDescent="0.2">
      <c r="A124" s="878" t="s">
        <v>395</v>
      </c>
      <c r="B124" s="615" t="s">
        <v>399</v>
      </c>
      <c r="C124" s="538" t="s">
        <v>15</v>
      </c>
      <c r="D124" s="539" t="s">
        <v>15</v>
      </c>
      <c r="E124" s="597">
        <f>SUM(E125:E128)</f>
        <v>775379.34000000008</v>
      </c>
      <c r="F124" s="630">
        <f>SUM(F125:F128)</f>
        <v>850500.87000000011</v>
      </c>
      <c r="G124" s="595">
        <f>SUM(G125:G128)</f>
        <v>863060.87000000011</v>
      </c>
      <c r="H124" s="595">
        <f>SUM(H125:H128)</f>
        <v>878728.07000000007</v>
      </c>
      <c r="I124" s="596">
        <f>SUM(I125:I128)</f>
        <v>894708.61400000006</v>
      </c>
      <c r="J124" s="336"/>
      <c r="K124" s="549"/>
      <c r="L124" s="549"/>
      <c r="M124" s="549"/>
      <c r="N124" s="549"/>
      <c r="O124" s="549"/>
    </row>
    <row r="125" spans="1:15" x14ac:dyDescent="0.2">
      <c r="A125" s="863"/>
      <c r="B125" s="864" t="s">
        <v>397</v>
      </c>
      <c r="C125" s="32">
        <v>914</v>
      </c>
      <c r="D125" s="120" t="s">
        <v>18</v>
      </c>
      <c r="E125" s="638">
        <v>758979.34000000008</v>
      </c>
      <c r="F125" s="626">
        <v>818140.87000000011</v>
      </c>
      <c r="G125" s="31">
        <v>840700.87000000011</v>
      </c>
      <c r="H125" s="31">
        <v>856368.07000000007</v>
      </c>
      <c r="I125" s="230">
        <v>872348.61400000006</v>
      </c>
    </row>
    <row r="126" spans="1:15" x14ac:dyDescent="0.2">
      <c r="A126" s="863"/>
      <c r="B126" s="865"/>
      <c r="C126" s="32">
        <v>917</v>
      </c>
      <c r="D126" s="120" t="s">
        <v>137</v>
      </c>
      <c r="E126" s="638">
        <v>16400</v>
      </c>
      <c r="F126" s="626">
        <v>32360</v>
      </c>
      <c r="G126" s="31">
        <v>22360</v>
      </c>
      <c r="H126" s="31">
        <v>22360</v>
      </c>
      <c r="I126" s="230">
        <v>22360</v>
      </c>
    </row>
    <row r="127" spans="1:15" x14ac:dyDescent="0.2">
      <c r="A127" s="863"/>
      <c r="B127" s="865"/>
      <c r="C127" s="32">
        <v>920</v>
      </c>
      <c r="D127" s="120" t="s">
        <v>19</v>
      </c>
      <c r="E127" s="638">
        <v>0</v>
      </c>
      <c r="F127" s="626">
        <v>0</v>
      </c>
      <c r="G127" s="31">
        <v>0</v>
      </c>
      <c r="H127" s="31">
        <v>0</v>
      </c>
      <c r="I127" s="230">
        <v>0</v>
      </c>
    </row>
    <row r="128" spans="1:15" x14ac:dyDescent="0.2">
      <c r="A128" s="879"/>
      <c r="B128" s="867"/>
      <c r="C128" s="32">
        <v>923</v>
      </c>
      <c r="D128" s="120" t="s">
        <v>214</v>
      </c>
      <c r="E128" s="638">
        <v>0</v>
      </c>
      <c r="F128" s="626">
        <v>0</v>
      </c>
      <c r="G128" s="227" t="s">
        <v>15</v>
      </c>
      <c r="H128" s="227" t="s">
        <v>15</v>
      </c>
      <c r="I128" s="231" t="s">
        <v>15</v>
      </c>
    </row>
    <row r="129" spans="1:16" s="25" customFormat="1" x14ac:dyDescent="0.2">
      <c r="A129" s="863" t="s">
        <v>15</v>
      </c>
      <c r="B129" s="290" t="s">
        <v>62</v>
      </c>
      <c r="C129" s="291" t="s">
        <v>15</v>
      </c>
      <c r="D129" s="292" t="s">
        <v>15</v>
      </c>
      <c r="E129" s="641">
        <f>SUM(E130:E131)</f>
        <v>83113.629999999423</v>
      </c>
      <c r="F129" s="635">
        <f>SUM(F130:F131)</f>
        <v>15000</v>
      </c>
      <c r="G129" s="536">
        <f t="shared" ref="G129:I129" si="6">SUM(G130:G131)</f>
        <v>235000</v>
      </c>
      <c r="H129" s="536">
        <f t="shared" si="6"/>
        <v>235000</v>
      </c>
      <c r="I129" s="764">
        <f t="shared" si="6"/>
        <v>235000</v>
      </c>
      <c r="J129" s="336"/>
      <c r="K129" s="808"/>
      <c r="L129" s="808"/>
      <c r="M129" s="808"/>
      <c r="N129" s="549"/>
      <c r="O129" s="549"/>
    </row>
    <row r="130" spans="1:16" s="25" customFormat="1" ht="22.5" x14ac:dyDescent="0.2">
      <c r="A130" s="863"/>
      <c r="B130" s="876"/>
      <c r="C130" s="32">
        <v>923</v>
      </c>
      <c r="D130" s="121" t="s">
        <v>412</v>
      </c>
      <c r="E130" s="642" t="s">
        <v>15</v>
      </c>
      <c r="F130" s="636">
        <v>15000</v>
      </c>
      <c r="G130" s="827">
        <v>235000</v>
      </c>
      <c r="H130" s="827">
        <v>235000</v>
      </c>
      <c r="I130" s="828">
        <v>235000</v>
      </c>
      <c r="J130" s="336"/>
      <c r="K130" s="809"/>
      <c r="L130" s="810"/>
      <c r="M130" s="809"/>
      <c r="N130" s="549"/>
      <c r="O130" s="549"/>
    </row>
    <row r="131" spans="1:16" ht="23.25" customHeight="1" thickBot="1" x14ac:dyDescent="0.25">
      <c r="A131" s="863"/>
      <c r="B131" s="877"/>
      <c r="C131" s="237">
        <v>926</v>
      </c>
      <c r="D131" s="121" t="s">
        <v>218</v>
      </c>
      <c r="E131" s="643">
        <v>83113.629999999423</v>
      </c>
      <c r="F131" s="637">
        <v>0</v>
      </c>
      <c r="G131" s="548">
        <v>0</v>
      </c>
      <c r="H131" s="548">
        <v>0</v>
      </c>
      <c r="I131" s="765">
        <v>0</v>
      </c>
      <c r="K131" s="807"/>
      <c r="L131" s="807"/>
      <c r="M131" s="807"/>
    </row>
    <row r="132" spans="1:16" ht="13.5" thickBot="1" x14ac:dyDescent="0.25">
      <c r="A132" s="234" t="s">
        <v>63</v>
      </c>
      <c r="B132" s="235"/>
      <c r="C132" s="236"/>
      <c r="D132" s="235"/>
      <c r="E132" s="647">
        <f>E22+E31+E37+E42+E51+E59+E67+E76+E87+E95+E97+E100+E105+E107+E111+E118+E122+E124+E129</f>
        <v>3277476.9899999998</v>
      </c>
      <c r="F132" s="647">
        <f>F22+F31+F37+F42+F51+F59+F67+F76+F87+F95+F97+F100+F105+F107+F111+F118+F122+F124+F129</f>
        <v>3886424.12</v>
      </c>
      <c r="G132" s="647">
        <f>G22+G31+G37+G42+G51+G59+G67+G76+G87+G95+G97+G100+G105+G107+G111+G118+G122+G124+G129</f>
        <v>3871576.651753</v>
      </c>
      <c r="H132" s="647">
        <f>H22+H31+H37+H42+H51+H59+H67+H76+H87+H95+H97+H100+H105+H107+H111+H118+H122+H124+H129</f>
        <v>3931153.58806339</v>
      </c>
      <c r="I132" s="766">
        <f>I22+I31+I37+I42+I51+I59+I67+I76+I87+I95+I97+I100+I105+I107+I111+I118+I122+I124+I129</f>
        <v>3941040.441767802</v>
      </c>
    </row>
    <row r="133" spans="1:16" x14ac:dyDescent="0.2">
      <c r="B133" s="34"/>
      <c r="E133" s="271"/>
      <c r="F133" s="271"/>
      <c r="G133" s="760"/>
      <c r="H133" s="760"/>
      <c r="I133" s="760"/>
      <c r="K133" s="767"/>
      <c r="P133" s="197"/>
    </row>
    <row r="134" spans="1:16" ht="15" customHeight="1" x14ac:dyDescent="0.2">
      <c r="E134" s="768"/>
      <c r="F134" s="769"/>
    </row>
    <row r="135" spans="1:16" ht="15" customHeight="1" x14ac:dyDescent="0.25">
      <c r="A135" s="875" t="s">
        <v>64</v>
      </c>
      <c r="B135" s="875"/>
      <c r="C135" s="875"/>
      <c r="D135" s="875"/>
      <c r="E135" s="875"/>
      <c r="F135" s="875"/>
      <c r="G135" s="875"/>
      <c r="H135" s="875"/>
      <c r="I135" s="875"/>
    </row>
    <row r="136" spans="1:16" x14ac:dyDescent="0.2">
      <c r="B136" s="34"/>
      <c r="E136" s="34"/>
      <c r="F136" s="271"/>
      <c r="G136" s="34"/>
      <c r="H136" s="34"/>
      <c r="I136" s="34"/>
    </row>
    <row r="137" spans="1:16" ht="13.5" thickBot="1" x14ac:dyDescent="0.25">
      <c r="B137" s="34"/>
      <c r="E137" s="34"/>
      <c r="F137" s="271"/>
      <c r="G137" s="34"/>
      <c r="H137" s="34"/>
      <c r="I137" s="9" t="s">
        <v>2</v>
      </c>
    </row>
    <row r="138" spans="1:16" ht="16.5" thickBot="1" x14ac:dyDescent="0.25">
      <c r="A138" s="869" t="s">
        <v>65</v>
      </c>
      <c r="B138" s="870"/>
      <c r="C138" s="870"/>
      <c r="D138" s="871"/>
      <c r="E138" s="451" t="s">
        <v>381</v>
      </c>
      <c r="F138" s="569" t="s">
        <v>285</v>
      </c>
      <c r="G138" s="569" t="s">
        <v>324</v>
      </c>
      <c r="H138" s="570" t="s">
        <v>363</v>
      </c>
      <c r="I138" s="570" t="s">
        <v>388</v>
      </c>
    </row>
    <row r="139" spans="1:16" ht="16.5" thickBot="1" x14ac:dyDescent="0.25">
      <c r="A139" s="872"/>
      <c r="B139" s="873"/>
      <c r="C139" s="873"/>
      <c r="D139" s="874"/>
      <c r="E139" s="571">
        <f>E16-E132</f>
        <v>0</v>
      </c>
      <c r="F139" s="776">
        <f>F16-F132</f>
        <v>0</v>
      </c>
      <c r="G139" s="572">
        <f>G16-G132</f>
        <v>38048.665246999823</v>
      </c>
      <c r="H139" s="573">
        <f>H16-H132</f>
        <v>40108.961846610066</v>
      </c>
      <c r="I139" s="574">
        <f>I16-I132</f>
        <v>145208.45803949796</v>
      </c>
    </row>
    <row r="143" spans="1:16" x14ac:dyDescent="0.2">
      <c r="E143" s="829"/>
      <c r="F143" s="829"/>
      <c r="G143" s="829"/>
      <c r="H143" s="829"/>
      <c r="I143" s="829"/>
      <c r="J143" s="830"/>
      <c r="K143" s="845"/>
      <c r="L143" s="550"/>
    </row>
    <row r="144" spans="1:16" x14ac:dyDescent="0.2">
      <c r="E144" s="830"/>
      <c r="F144" s="846"/>
      <c r="G144" s="845"/>
      <c r="H144" s="845"/>
      <c r="I144" s="845"/>
      <c r="J144" s="830"/>
      <c r="K144" s="845"/>
      <c r="L144" s="550"/>
    </row>
    <row r="145" spans="2:12" x14ac:dyDescent="0.2">
      <c r="E145" s="830"/>
      <c r="F145" s="846"/>
      <c r="G145" s="6"/>
      <c r="H145" s="6"/>
      <c r="I145" s="6"/>
      <c r="J145" s="831"/>
      <c r="K145" s="845"/>
      <c r="L145" s="550"/>
    </row>
    <row r="146" spans="2:12" x14ac:dyDescent="0.2">
      <c r="E146" s="847"/>
      <c r="F146" s="269"/>
      <c r="G146" s="768"/>
      <c r="H146" s="768"/>
      <c r="I146" s="768"/>
      <c r="K146" s="550"/>
      <c r="L146" s="550"/>
    </row>
    <row r="147" spans="2:12" x14ac:dyDescent="0.2">
      <c r="E147" s="832"/>
      <c r="F147" s="832"/>
      <c r="G147" s="832"/>
      <c r="H147" s="832"/>
      <c r="I147" s="832"/>
      <c r="J147" s="833"/>
      <c r="K147" s="550"/>
      <c r="L147" s="550"/>
    </row>
    <row r="148" spans="2:12" x14ac:dyDescent="0.2">
      <c r="E148" s="834"/>
      <c r="F148" s="835"/>
      <c r="G148" s="834"/>
      <c r="H148" s="834"/>
      <c r="I148" s="834"/>
      <c r="J148" s="834"/>
    </row>
    <row r="160" spans="2:12" x14ac:dyDescent="0.2">
      <c r="B160" s="35"/>
    </row>
    <row r="161" spans="2:7" x14ac:dyDescent="0.2">
      <c r="B161" s="35"/>
      <c r="E161" s="35"/>
      <c r="F161" s="272"/>
      <c r="G161" s="36"/>
    </row>
  </sheetData>
  <sheetProtection selectLockedCells="1" selectUnlockedCells="1"/>
  <mergeCells count="42">
    <mergeCell ref="B43:B50"/>
    <mergeCell ref="A42:A49"/>
    <mergeCell ref="A1:I1"/>
    <mergeCell ref="A3:I3"/>
    <mergeCell ref="A5:I5"/>
    <mergeCell ref="A7:I7"/>
    <mergeCell ref="B38:B41"/>
    <mergeCell ref="A22:A28"/>
    <mergeCell ref="A31:A35"/>
    <mergeCell ref="A37:A41"/>
    <mergeCell ref="A18:I18"/>
    <mergeCell ref="B23:B30"/>
    <mergeCell ref="B32:B36"/>
    <mergeCell ref="B60:B66"/>
    <mergeCell ref="A51:A57"/>
    <mergeCell ref="A59:A65"/>
    <mergeCell ref="A67:A74"/>
    <mergeCell ref="A76:A85"/>
    <mergeCell ref="B52:B58"/>
    <mergeCell ref="B68:B75"/>
    <mergeCell ref="B77:B86"/>
    <mergeCell ref="A138:D139"/>
    <mergeCell ref="B98:B99"/>
    <mergeCell ref="B101:B104"/>
    <mergeCell ref="B108:B110"/>
    <mergeCell ref="B112:B117"/>
    <mergeCell ref="A107:A110"/>
    <mergeCell ref="A118:A120"/>
    <mergeCell ref="A97:A99"/>
    <mergeCell ref="A129:A131"/>
    <mergeCell ref="A100:A104"/>
    <mergeCell ref="A135:I135"/>
    <mergeCell ref="B119:B121"/>
    <mergeCell ref="A111:A117"/>
    <mergeCell ref="B130:B131"/>
    <mergeCell ref="A122:A123"/>
    <mergeCell ref="A124:A128"/>
    <mergeCell ref="A87:A93"/>
    <mergeCell ref="B88:B94"/>
    <mergeCell ref="B125:B128"/>
    <mergeCell ref="A95:A96"/>
    <mergeCell ref="A105:A106"/>
  </mergeCells>
  <phoneticPr fontId="25" type="noConversion"/>
  <printOptions horizontalCentered="1"/>
  <pageMargins left="0.19685039370078741" right="0.19685039370078741" top="0.19685039370078741" bottom="0.19685039370078741" header="0.31496062992125984" footer="0.31496062992125984"/>
  <pageSetup paperSize="9" scale="79" firstPageNumber="0" fitToHeight="0" orientation="portrait" r:id="rId1"/>
  <headerFooter alignWithMargins="0"/>
  <rowBreaks count="1" manualBreakCount="1">
    <brk id="7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P116"/>
  <sheetViews>
    <sheetView topLeftCell="A40" zoomScaleNormal="100" workbookViewId="0">
      <selection activeCell="L30" sqref="L30"/>
    </sheetView>
  </sheetViews>
  <sheetFormatPr defaultRowHeight="12.75" x14ac:dyDescent="0.2"/>
  <cols>
    <col min="1" max="2" width="3" style="136" bestFit="1" customWidth="1"/>
    <col min="3" max="3" width="8.42578125" style="136" bestFit="1" customWidth="1"/>
    <col min="4" max="4" width="4.85546875" style="136" customWidth="1"/>
    <col min="5" max="5" width="38.7109375" style="136" customWidth="1"/>
    <col min="6" max="6" width="12.42578125" style="136" customWidth="1"/>
    <col min="7" max="7" width="12.5703125" style="240" customWidth="1"/>
    <col min="8" max="8" width="12.7109375" style="136" customWidth="1"/>
    <col min="9" max="9" width="13.28515625" style="369" customWidth="1"/>
    <col min="10" max="10" width="11.7109375" style="136" bestFit="1" customWidth="1"/>
    <col min="11" max="11" width="9.85546875" style="136" bestFit="1" customWidth="1"/>
    <col min="12" max="16384" width="9.140625" style="136"/>
  </cols>
  <sheetData>
    <row r="1" spans="1:16" x14ac:dyDescent="0.2">
      <c r="G1" s="427"/>
      <c r="H1" s="385"/>
    </row>
    <row r="2" spans="1:16" ht="42.75" customHeight="1" x14ac:dyDescent="0.2">
      <c r="A2" s="889" t="s">
        <v>666</v>
      </c>
      <c r="B2" s="889"/>
      <c r="C2" s="889"/>
      <c r="D2" s="889"/>
      <c r="E2" s="889"/>
      <c r="F2" s="889"/>
      <c r="G2" s="889"/>
      <c r="H2" s="889"/>
      <c r="I2" s="889"/>
    </row>
    <row r="3" spans="1:16" ht="13.5" customHeight="1" thickBot="1" x14ac:dyDescent="0.3">
      <c r="A3" s="137"/>
      <c r="B3" s="138"/>
      <c r="C3" s="137"/>
      <c r="D3" s="139"/>
      <c r="E3" s="137"/>
      <c r="F3" s="137"/>
      <c r="G3" s="428"/>
      <c r="H3" s="140" t="s">
        <v>143</v>
      </c>
    </row>
    <row r="4" spans="1:16" ht="23.25" thickBot="1" x14ac:dyDescent="0.25">
      <c r="A4" s="344" t="s">
        <v>144</v>
      </c>
      <c r="B4" s="345" t="s">
        <v>145</v>
      </c>
      <c r="C4" s="346" t="s">
        <v>146</v>
      </c>
      <c r="D4" s="347" t="s">
        <v>9</v>
      </c>
      <c r="E4" s="348" t="s">
        <v>147</v>
      </c>
      <c r="F4" s="575" t="s">
        <v>381</v>
      </c>
      <c r="G4" s="582" t="s">
        <v>665</v>
      </c>
      <c r="H4" s="349" t="s">
        <v>679</v>
      </c>
      <c r="I4" s="583" t="s">
        <v>680</v>
      </c>
      <c r="J4" s="422"/>
      <c r="K4" s="694"/>
    </row>
    <row r="5" spans="1:16" ht="13.5" thickBot="1" x14ac:dyDescent="0.25">
      <c r="A5" s="141" t="s">
        <v>144</v>
      </c>
      <c r="B5" s="142" t="s">
        <v>15</v>
      </c>
      <c r="C5" s="143">
        <v>910</v>
      </c>
      <c r="D5" s="144" t="s">
        <v>15</v>
      </c>
      <c r="E5" s="145" t="s">
        <v>148</v>
      </c>
      <c r="F5" s="705">
        <f>SUM(F6:F7)</f>
        <v>35729</v>
      </c>
      <c r="G5" s="429">
        <f>SUM(G6:G7)</f>
        <v>37014.67</v>
      </c>
      <c r="H5" s="296">
        <f>G5-F5</f>
        <v>1285.6699999999983</v>
      </c>
      <c r="I5" s="412">
        <f t="shared" ref="I5:I14" si="0">(G5/F5)-1</f>
        <v>3.5983934618937008E-2</v>
      </c>
    </row>
    <row r="6" spans="1:16" x14ac:dyDescent="0.2">
      <c r="A6" s="146"/>
      <c r="B6" s="147" t="s">
        <v>145</v>
      </c>
      <c r="C6" s="148">
        <v>91001</v>
      </c>
      <c r="D6" s="149" t="s">
        <v>13</v>
      </c>
      <c r="E6" s="150" t="s">
        <v>149</v>
      </c>
      <c r="F6" s="576">
        <f>Výdaje!D10</f>
        <v>4924.8</v>
      </c>
      <c r="G6" s="430">
        <f>Výdaje!E10</f>
        <v>4894.8</v>
      </c>
      <c r="H6" s="366">
        <f>G6-F6</f>
        <v>-30</v>
      </c>
      <c r="I6" s="413">
        <f t="shared" si="0"/>
        <v>-6.091617933723148E-3</v>
      </c>
    </row>
    <row r="7" spans="1:16" ht="13.5" thickBot="1" x14ac:dyDescent="0.25">
      <c r="A7" s="151"/>
      <c r="B7" s="152" t="s">
        <v>145</v>
      </c>
      <c r="C7" s="153">
        <v>91015</v>
      </c>
      <c r="D7" s="154" t="s">
        <v>58</v>
      </c>
      <c r="E7" s="155" t="s">
        <v>150</v>
      </c>
      <c r="F7" s="577">
        <f>Výdaje!D13</f>
        <v>30804.2</v>
      </c>
      <c r="G7" s="431">
        <f>Výdaje!E13</f>
        <v>32119.87</v>
      </c>
      <c r="H7" s="411">
        <f>G7-F7</f>
        <v>1315.6699999999983</v>
      </c>
      <c r="I7" s="414">
        <f t="shared" si="0"/>
        <v>4.2710734250524185E-2</v>
      </c>
    </row>
    <row r="8" spans="1:16" ht="13.5" thickBot="1" x14ac:dyDescent="0.25">
      <c r="A8" s="156" t="s">
        <v>144</v>
      </c>
      <c r="B8" s="157" t="s">
        <v>15</v>
      </c>
      <c r="C8" s="158">
        <v>911</v>
      </c>
      <c r="D8" s="159" t="s">
        <v>15</v>
      </c>
      <c r="E8" s="160" t="s">
        <v>151</v>
      </c>
      <c r="F8" s="705">
        <f>SUM(F9)</f>
        <v>325331.84999999998</v>
      </c>
      <c r="G8" s="429">
        <f>SUM(G9)</f>
        <v>343886.78</v>
      </c>
      <c r="H8" s="296">
        <f>G8-F8</f>
        <v>18554.930000000051</v>
      </c>
      <c r="I8" s="412">
        <f t="shared" si="0"/>
        <v>5.7033856353136292E-2</v>
      </c>
    </row>
    <row r="9" spans="1:16" ht="13.5" thickBot="1" x14ac:dyDescent="0.25">
      <c r="A9" s="151"/>
      <c r="B9" s="152" t="s">
        <v>145</v>
      </c>
      <c r="C9" s="153">
        <v>91115</v>
      </c>
      <c r="D9" s="154" t="s">
        <v>58</v>
      </c>
      <c r="E9" s="155" t="s">
        <v>150</v>
      </c>
      <c r="F9" s="577">
        <f>Výdaje!D17</f>
        <v>325331.84999999998</v>
      </c>
      <c r="G9" s="431">
        <f>Výdaje!E17</f>
        <v>343886.78</v>
      </c>
      <c r="H9" s="298"/>
      <c r="I9" s="414">
        <f t="shared" si="0"/>
        <v>5.7033856353136292E-2</v>
      </c>
      <c r="J9" s="369"/>
      <c r="K9" s="369"/>
    </row>
    <row r="10" spans="1:16" ht="13.5" customHeight="1" thickBot="1" x14ac:dyDescent="0.25">
      <c r="A10" s="156" t="s">
        <v>144</v>
      </c>
      <c r="B10" s="157" t="s">
        <v>15</v>
      </c>
      <c r="C10" s="158">
        <v>912</v>
      </c>
      <c r="D10" s="159" t="s">
        <v>15</v>
      </c>
      <c r="E10" s="160" t="s">
        <v>274</v>
      </c>
      <c r="F10" s="705">
        <f>SUM(F11:F16)</f>
        <v>23250</v>
      </c>
      <c r="G10" s="429">
        <f>SUM(G11:G16)</f>
        <v>46650</v>
      </c>
      <c r="H10" s="296">
        <f t="shared" ref="H10:H41" si="1">G10-F10</f>
        <v>23400</v>
      </c>
      <c r="I10" s="412">
        <f t="shared" si="0"/>
        <v>1.0064516129032257</v>
      </c>
      <c r="J10" s="408"/>
      <c r="K10" s="369"/>
    </row>
    <row r="11" spans="1:16" x14ac:dyDescent="0.2">
      <c r="A11" s="161"/>
      <c r="B11" s="162" t="s">
        <v>145</v>
      </c>
      <c r="C11" s="163">
        <v>91204</v>
      </c>
      <c r="D11" s="164" t="s">
        <v>26</v>
      </c>
      <c r="E11" s="165" t="s">
        <v>153</v>
      </c>
      <c r="F11" s="576">
        <f>Výdaje!D34</f>
        <v>5100</v>
      </c>
      <c r="G11" s="430">
        <f>Výdaje!E34</f>
        <v>9700</v>
      </c>
      <c r="H11" s="366">
        <f t="shared" si="1"/>
        <v>4600</v>
      </c>
      <c r="I11" s="413">
        <f t="shared" si="0"/>
        <v>0.90196078431372539</v>
      </c>
      <c r="J11" s="407"/>
      <c r="K11" s="407"/>
    </row>
    <row r="12" spans="1:16" ht="20.25" x14ac:dyDescent="0.35">
      <c r="A12" s="166"/>
      <c r="B12" s="167" t="s">
        <v>145</v>
      </c>
      <c r="C12" s="168">
        <v>91205</v>
      </c>
      <c r="D12" s="169" t="s">
        <v>30</v>
      </c>
      <c r="E12" s="170" t="s">
        <v>154</v>
      </c>
      <c r="F12" s="578">
        <f>Výdaje!D44</f>
        <v>5000</v>
      </c>
      <c r="G12" s="432">
        <f>Výdaje!E44</f>
        <v>3500</v>
      </c>
      <c r="H12" s="367">
        <f t="shared" si="1"/>
        <v>-1500</v>
      </c>
      <c r="I12" s="416">
        <f t="shared" si="0"/>
        <v>-0.30000000000000004</v>
      </c>
      <c r="J12" s="407"/>
      <c r="K12" s="407"/>
      <c r="P12" s="773"/>
    </row>
    <row r="13" spans="1:16" x14ac:dyDescent="0.2">
      <c r="A13" s="166"/>
      <c r="B13" s="167" t="s">
        <v>145</v>
      </c>
      <c r="C13" s="168">
        <v>91206</v>
      </c>
      <c r="D13" s="169" t="s">
        <v>33</v>
      </c>
      <c r="E13" s="706" t="s">
        <v>393</v>
      </c>
      <c r="F13" s="578">
        <f>Výdaje!D49</f>
        <v>6950</v>
      </c>
      <c r="G13" s="432">
        <f>Výdaje!E49</f>
        <v>23150</v>
      </c>
      <c r="H13" s="367">
        <f t="shared" si="1"/>
        <v>16200</v>
      </c>
      <c r="I13" s="416">
        <f t="shared" si="0"/>
        <v>2.3309352517985613</v>
      </c>
      <c r="J13" s="407"/>
      <c r="K13" s="407"/>
    </row>
    <row r="14" spans="1:16" x14ac:dyDescent="0.2">
      <c r="A14" s="166"/>
      <c r="B14" s="167" t="s">
        <v>145</v>
      </c>
      <c r="C14" s="168">
        <v>91207</v>
      </c>
      <c r="D14" s="169" t="s">
        <v>34</v>
      </c>
      <c r="E14" s="170" t="s">
        <v>155</v>
      </c>
      <c r="F14" s="578">
        <f>Výdaje!D60</f>
        <v>4200</v>
      </c>
      <c r="G14" s="432">
        <f>Výdaje!E60</f>
        <v>3300</v>
      </c>
      <c r="H14" s="367">
        <f t="shared" si="1"/>
        <v>-900</v>
      </c>
      <c r="I14" s="416">
        <f t="shared" si="0"/>
        <v>-0.2142857142857143</v>
      </c>
      <c r="J14" s="407"/>
      <c r="K14" s="407"/>
    </row>
    <row r="15" spans="1:16" x14ac:dyDescent="0.2">
      <c r="A15" s="166"/>
      <c r="B15" s="167" t="s">
        <v>145</v>
      </c>
      <c r="C15" s="168">
        <v>91208</v>
      </c>
      <c r="D15" s="169" t="s">
        <v>37</v>
      </c>
      <c r="E15" s="170" t="s">
        <v>156</v>
      </c>
      <c r="F15" s="578">
        <f>Výdaje!D68</f>
        <v>0</v>
      </c>
      <c r="G15" s="432">
        <f>Výdaje!E68</f>
        <v>0</v>
      </c>
      <c r="H15" s="367">
        <f t="shared" si="1"/>
        <v>0</v>
      </c>
      <c r="I15" s="416"/>
      <c r="J15" s="407"/>
      <c r="K15" s="407"/>
    </row>
    <row r="16" spans="1:16" ht="13.5" thickBot="1" x14ac:dyDescent="0.25">
      <c r="A16" s="166"/>
      <c r="B16" s="167" t="s">
        <v>145</v>
      </c>
      <c r="C16" s="168">
        <v>91209</v>
      </c>
      <c r="D16" s="169" t="s">
        <v>41</v>
      </c>
      <c r="E16" s="170" t="s">
        <v>157</v>
      </c>
      <c r="F16" s="578">
        <f>Výdaje!D72</f>
        <v>2000</v>
      </c>
      <c r="G16" s="432">
        <f>Výdaje!E72</f>
        <v>7000</v>
      </c>
      <c r="H16" s="367">
        <f t="shared" si="1"/>
        <v>5000</v>
      </c>
      <c r="I16" s="416">
        <f t="shared" ref="I16:I24" si="2">(G16/F16)-1</f>
        <v>2.5</v>
      </c>
      <c r="J16" s="407"/>
      <c r="K16" s="407"/>
    </row>
    <row r="17" spans="1:11" ht="13.5" customHeight="1" thickBot="1" x14ac:dyDescent="0.25">
      <c r="A17" s="156" t="s">
        <v>144</v>
      </c>
      <c r="B17" s="157" t="s">
        <v>15</v>
      </c>
      <c r="C17" s="158">
        <v>913</v>
      </c>
      <c r="D17" s="159" t="s">
        <v>15</v>
      </c>
      <c r="E17" s="160" t="s">
        <v>152</v>
      </c>
      <c r="F17" s="705">
        <f>SUM(F18:F25)</f>
        <v>1083152.8600000001</v>
      </c>
      <c r="G17" s="429">
        <f>SUM(G18:G25)</f>
        <v>1276840.81</v>
      </c>
      <c r="H17" s="296">
        <f t="shared" si="1"/>
        <v>193687.94999999995</v>
      </c>
      <c r="I17" s="412">
        <f t="shared" si="2"/>
        <v>0.17881866646227573</v>
      </c>
      <c r="J17" s="407"/>
      <c r="K17" s="407"/>
    </row>
    <row r="18" spans="1:11" x14ac:dyDescent="0.2">
      <c r="A18" s="161"/>
      <c r="B18" s="162" t="s">
        <v>145</v>
      </c>
      <c r="C18" s="163">
        <v>91304</v>
      </c>
      <c r="D18" s="164" t="s">
        <v>26</v>
      </c>
      <c r="E18" s="165" t="s">
        <v>153</v>
      </c>
      <c r="F18" s="576">
        <f>Výdaje!D21</f>
        <v>276009.84999999998</v>
      </c>
      <c r="G18" s="430">
        <f>Výdaje!E21</f>
        <v>300362.7</v>
      </c>
      <c r="H18" s="366">
        <f t="shared" si="1"/>
        <v>24352.850000000035</v>
      </c>
      <c r="I18" s="413">
        <f t="shared" si="2"/>
        <v>8.8231814915301188E-2</v>
      </c>
      <c r="J18" s="407"/>
      <c r="K18" s="407"/>
    </row>
    <row r="19" spans="1:11" x14ac:dyDescent="0.2">
      <c r="A19" s="166"/>
      <c r="B19" s="167" t="s">
        <v>145</v>
      </c>
      <c r="C19" s="168">
        <v>91305</v>
      </c>
      <c r="D19" s="169" t="s">
        <v>30</v>
      </c>
      <c r="E19" s="170" t="s">
        <v>154</v>
      </c>
      <c r="F19" s="578">
        <f>Výdaje!D22</f>
        <v>138663.17000000001</v>
      </c>
      <c r="G19" s="432">
        <f>Výdaje!E22</f>
        <v>132966.79999999999</v>
      </c>
      <c r="H19" s="367">
        <f t="shared" si="1"/>
        <v>-5696.3700000000244</v>
      </c>
      <c r="I19" s="416">
        <f t="shared" si="2"/>
        <v>-4.1080627249470925E-2</v>
      </c>
      <c r="J19" s="407"/>
      <c r="K19" s="407"/>
    </row>
    <row r="20" spans="1:11" x14ac:dyDescent="0.2">
      <c r="A20" s="166"/>
      <c r="B20" s="167" t="s">
        <v>145</v>
      </c>
      <c r="C20" s="168">
        <v>91306</v>
      </c>
      <c r="D20" s="169" t="s">
        <v>33</v>
      </c>
      <c r="E20" s="706" t="s">
        <v>393</v>
      </c>
      <c r="F20" s="578">
        <f>Výdaje!D23</f>
        <v>311136</v>
      </c>
      <c r="G20" s="432">
        <f>Výdaje!E23</f>
        <v>340245.8</v>
      </c>
      <c r="H20" s="367">
        <f t="shared" si="1"/>
        <v>29109.799999999988</v>
      </c>
      <c r="I20" s="416">
        <f t="shared" si="2"/>
        <v>9.3559729507353584E-2</v>
      </c>
      <c r="J20" s="399"/>
      <c r="K20" s="399"/>
    </row>
    <row r="21" spans="1:11" x14ac:dyDescent="0.2">
      <c r="A21" s="166"/>
      <c r="B21" s="167" t="s">
        <v>145</v>
      </c>
      <c r="C21" s="168">
        <v>91307</v>
      </c>
      <c r="D21" s="169" t="s">
        <v>34</v>
      </c>
      <c r="E21" s="170" t="s">
        <v>155</v>
      </c>
      <c r="F21" s="578">
        <f>Výdaje!D26</f>
        <v>131980.79999999999</v>
      </c>
      <c r="G21" s="432">
        <f>Výdaje!E26</f>
        <v>240392.11</v>
      </c>
      <c r="H21" s="367">
        <f t="shared" si="1"/>
        <v>108411.31</v>
      </c>
      <c r="I21" s="416">
        <f t="shared" si="2"/>
        <v>0.82141728190767149</v>
      </c>
      <c r="J21" s="399"/>
      <c r="K21" s="399"/>
    </row>
    <row r="22" spans="1:11" x14ac:dyDescent="0.2">
      <c r="A22" s="166"/>
      <c r="B22" s="167" t="s">
        <v>145</v>
      </c>
      <c r="C22" s="168">
        <v>91308</v>
      </c>
      <c r="D22" s="169" t="s">
        <v>37</v>
      </c>
      <c r="E22" s="170" t="s">
        <v>156</v>
      </c>
      <c r="F22" s="578">
        <f>Výdaje!D29</f>
        <v>5760</v>
      </c>
      <c r="G22" s="432">
        <f>Výdaje!E29</f>
        <v>6365.4</v>
      </c>
      <c r="H22" s="367">
        <f t="shared" si="1"/>
        <v>605.39999999999964</v>
      </c>
      <c r="I22" s="416">
        <f t="shared" si="2"/>
        <v>0.10510416666666655</v>
      </c>
      <c r="J22" s="399"/>
      <c r="K22" s="399"/>
    </row>
    <row r="23" spans="1:11" x14ac:dyDescent="0.2">
      <c r="A23" s="166"/>
      <c r="B23" s="167" t="s">
        <v>145</v>
      </c>
      <c r="C23" s="168">
        <v>91309</v>
      </c>
      <c r="D23" s="169" t="s">
        <v>41</v>
      </c>
      <c r="E23" s="170" t="s">
        <v>157</v>
      </c>
      <c r="F23" s="578">
        <f>Výdaje!D30</f>
        <v>208103.04000000001</v>
      </c>
      <c r="G23" s="432">
        <f>Výdaje!E30</f>
        <v>244008</v>
      </c>
      <c r="H23" s="367">
        <f t="shared" si="1"/>
        <v>35904.959999999992</v>
      </c>
      <c r="I23" s="416">
        <f t="shared" si="2"/>
        <v>0.1725345290486866</v>
      </c>
      <c r="J23" s="399"/>
      <c r="K23" s="399"/>
    </row>
    <row r="24" spans="1:11" x14ac:dyDescent="0.2">
      <c r="A24" s="166"/>
      <c r="B24" s="167" t="s">
        <v>145</v>
      </c>
      <c r="C24" s="168">
        <v>91318</v>
      </c>
      <c r="D24" s="205" t="s">
        <v>191</v>
      </c>
      <c r="E24" s="170" t="s">
        <v>272</v>
      </c>
      <c r="F24" s="578">
        <f>Výdaje!D31</f>
        <v>11500</v>
      </c>
      <c r="G24" s="432">
        <f>Výdaje!E31</f>
        <v>12500</v>
      </c>
      <c r="H24" s="367">
        <f t="shared" si="1"/>
        <v>1000</v>
      </c>
      <c r="I24" s="416">
        <f t="shared" si="2"/>
        <v>8.6956521739130377E-2</v>
      </c>
      <c r="J24" s="399"/>
      <c r="K24" s="399"/>
    </row>
    <row r="25" spans="1:11" ht="13.5" thickBot="1" x14ac:dyDescent="0.25">
      <c r="A25" s="285"/>
      <c r="B25" s="286" t="s">
        <v>145</v>
      </c>
      <c r="C25" s="287">
        <v>91903</v>
      </c>
      <c r="D25" s="288" t="s">
        <v>134</v>
      </c>
      <c r="E25" s="289" t="s">
        <v>158</v>
      </c>
      <c r="F25" s="579">
        <v>0</v>
      </c>
      <c r="G25" s="433">
        <v>0</v>
      </c>
      <c r="H25" s="367">
        <f t="shared" si="1"/>
        <v>0</v>
      </c>
      <c r="I25" s="416">
        <v>0</v>
      </c>
      <c r="J25" s="399"/>
      <c r="K25" s="399"/>
    </row>
    <row r="26" spans="1:11" ht="13.5" thickBot="1" x14ac:dyDescent="0.25">
      <c r="A26" s="156" t="s">
        <v>144</v>
      </c>
      <c r="B26" s="157" t="s">
        <v>15</v>
      </c>
      <c r="C26" s="158">
        <v>914</v>
      </c>
      <c r="D26" s="159" t="s">
        <v>15</v>
      </c>
      <c r="E26" s="160" t="s">
        <v>159</v>
      </c>
      <c r="F26" s="705">
        <f>SUM(F27:F43)</f>
        <v>903642.9800000001</v>
      </c>
      <c r="G26" s="429">
        <f>SUM(G27:G43)</f>
        <v>974457.03000000014</v>
      </c>
      <c r="H26" s="296">
        <f t="shared" si="1"/>
        <v>70814.050000000047</v>
      </c>
      <c r="I26" s="412">
        <f t="shared" ref="I26:I40" si="3">(G26/F26)-1</f>
        <v>7.8365075109641191E-2</v>
      </c>
      <c r="J26" s="407"/>
      <c r="K26" s="407"/>
    </row>
    <row r="27" spans="1:11" x14ac:dyDescent="0.2">
      <c r="A27" s="175"/>
      <c r="B27" s="176" t="s">
        <v>145</v>
      </c>
      <c r="C27" s="177">
        <v>91401</v>
      </c>
      <c r="D27" s="178" t="s">
        <v>13</v>
      </c>
      <c r="E27" s="179" t="s">
        <v>149</v>
      </c>
      <c r="F27" s="580">
        <f>Výdaje!D80</f>
        <v>14568.2</v>
      </c>
      <c r="G27" s="434">
        <f>Výdaje!E80</f>
        <v>17144</v>
      </c>
      <c r="H27" s="368">
        <f t="shared" si="1"/>
        <v>2575.7999999999993</v>
      </c>
      <c r="I27" s="417">
        <f t="shared" si="3"/>
        <v>0.17680976373196411</v>
      </c>
      <c r="J27" s="407"/>
      <c r="K27" s="407"/>
    </row>
    <row r="28" spans="1:11" x14ac:dyDescent="0.2">
      <c r="A28" s="166"/>
      <c r="B28" s="167" t="s">
        <v>145</v>
      </c>
      <c r="C28" s="168">
        <v>91402</v>
      </c>
      <c r="D28" s="169" t="s">
        <v>20</v>
      </c>
      <c r="E28" s="170" t="s">
        <v>160</v>
      </c>
      <c r="F28" s="578">
        <f>Výdaje!D85</f>
        <v>8100.5</v>
      </c>
      <c r="G28" s="432">
        <f>Výdaje!E85</f>
        <v>11000</v>
      </c>
      <c r="H28" s="367">
        <f t="shared" si="1"/>
        <v>2899.5</v>
      </c>
      <c r="I28" s="416">
        <f t="shared" si="3"/>
        <v>0.35794086784766366</v>
      </c>
      <c r="J28" s="407"/>
      <c r="K28" s="407"/>
    </row>
    <row r="29" spans="1:11" x14ac:dyDescent="0.2">
      <c r="A29" s="166"/>
      <c r="B29" s="167" t="s">
        <v>145</v>
      </c>
      <c r="C29" s="168">
        <v>91403</v>
      </c>
      <c r="D29" s="169" t="s">
        <v>22</v>
      </c>
      <c r="E29" s="170" t="s">
        <v>175</v>
      </c>
      <c r="F29" s="578">
        <f>Výdaje!D93</f>
        <v>11540</v>
      </c>
      <c r="G29" s="432">
        <f>Výdaje!E93</f>
        <v>11540</v>
      </c>
      <c r="H29" s="367">
        <f t="shared" si="1"/>
        <v>0</v>
      </c>
      <c r="I29" s="416">
        <f t="shared" si="3"/>
        <v>0</v>
      </c>
      <c r="J29" s="407"/>
      <c r="K29" s="407"/>
    </row>
    <row r="30" spans="1:11" x14ac:dyDescent="0.2">
      <c r="A30" s="166"/>
      <c r="B30" s="167" t="s">
        <v>145</v>
      </c>
      <c r="C30" s="168">
        <v>91404</v>
      </c>
      <c r="D30" s="169" t="s">
        <v>26</v>
      </c>
      <c r="E30" s="170" t="s">
        <v>153</v>
      </c>
      <c r="F30" s="578">
        <f>Výdaje!D95</f>
        <v>5220</v>
      </c>
      <c r="G30" s="432">
        <f>Výdaje!E95</f>
        <v>6700</v>
      </c>
      <c r="H30" s="367">
        <f t="shared" si="1"/>
        <v>1480</v>
      </c>
      <c r="I30" s="416">
        <f t="shared" si="3"/>
        <v>0.28352490421455934</v>
      </c>
      <c r="J30" s="407"/>
      <c r="K30" s="407"/>
    </row>
    <row r="31" spans="1:11" x14ac:dyDescent="0.2">
      <c r="A31" s="166"/>
      <c r="B31" s="167" t="s">
        <v>145</v>
      </c>
      <c r="C31" s="168">
        <v>91405</v>
      </c>
      <c r="D31" s="169" t="s">
        <v>30</v>
      </c>
      <c r="E31" s="170" t="s">
        <v>154</v>
      </c>
      <c r="F31" s="578">
        <f>Výdaje!D109</f>
        <v>9755</v>
      </c>
      <c r="G31" s="432">
        <f>Výdaje!E109</f>
        <v>5225</v>
      </c>
      <c r="H31" s="367">
        <f t="shared" si="1"/>
        <v>-4530</v>
      </c>
      <c r="I31" s="416">
        <f t="shared" si="3"/>
        <v>-0.46437724243977452</v>
      </c>
      <c r="J31" s="407"/>
      <c r="K31" s="407"/>
    </row>
    <row r="32" spans="1:11" x14ac:dyDescent="0.2">
      <c r="A32" s="166"/>
      <c r="B32" s="167" t="s">
        <v>145</v>
      </c>
      <c r="C32" s="168">
        <v>91406</v>
      </c>
      <c r="D32" s="169" t="s">
        <v>33</v>
      </c>
      <c r="E32" s="706" t="s">
        <v>393</v>
      </c>
      <c r="F32" s="578">
        <f>Výdaje!D120</f>
        <v>3011</v>
      </c>
      <c r="G32" s="432">
        <f>Výdaje!E120</f>
        <v>3344.5299999999997</v>
      </c>
      <c r="H32" s="367">
        <f t="shared" si="1"/>
        <v>333.52999999999975</v>
      </c>
      <c r="I32" s="416">
        <f t="shared" si="3"/>
        <v>0.11077050813683154</v>
      </c>
      <c r="J32" s="407"/>
      <c r="K32" s="407"/>
    </row>
    <row r="33" spans="1:11" x14ac:dyDescent="0.2">
      <c r="A33" s="166"/>
      <c r="B33" s="167" t="s">
        <v>145</v>
      </c>
      <c r="C33" s="168">
        <v>91407</v>
      </c>
      <c r="D33" s="169" t="s">
        <v>34</v>
      </c>
      <c r="E33" s="170" t="s">
        <v>155</v>
      </c>
      <c r="F33" s="578">
        <f>Výdaje!D125</f>
        <v>11764</v>
      </c>
      <c r="G33" s="432">
        <f>Výdaje!E125</f>
        <v>17614</v>
      </c>
      <c r="H33" s="367">
        <f t="shared" si="1"/>
        <v>5850</v>
      </c>
      <c r="I33" s="416">
        <f t="shared" si="3"/>
        <v>0.49727983679020737</v>
      </c>
      <c r="J33" s="407"/>
      <c r="K33" s="407"/>
    </row>
    <row r="34" spans="1:11" x14ac:dyDescent="0.2">
      <c r="A34" s="166"/>
      <c r="B34" s="167" t="s">
        <v>145</v>
      </c>
      <c r="C34" s="168">
        <v>91408</v>
      </c>
      <c r="D34" s="169" t="s">
        <v>37</v>
      </c>
      <c r="E34" s="170" t="s">
        <v>156</v>
      </c>
      <c r="F34" s="578">
        <f>Výdaje!D142</f>
        <v>8633.7000000000007</v>
      </c>
      <c r="G34" s="432">
        <f>Výdaje!E142</f>
        <v>9866.2000000000007</v>
      </c>
      <c r="H34" s="367">
        <f t="shared" si="1"/>
        <v>1232.5</v>
      </c>
      <c r="I34" s="416">
        <f t="shared" si="3"/>
        <v>0.14275455482585686</v>
      </c>
      <c r="J34" s="407"/>
      <c r="K34" s="407"/>
    </row>
    <row r="35" spans="1:11" x14ac:dyDescent="0.2">
      <c r="A35" s="166"/>
      <c r="B35" s="167" t="s">
        <v>145</v>
      </c>
      <c r="C35" s="168">
        <v>91409</v>
      </c>
      <c r="D35" s="169" t="s">
        <v>41</v>
      </c>
      <c r="E35" s="170" t="s">
        <v>157</v>
      </c>
      <c r="F35" s="578">
        <f>Výdaje!D172</f>
        <v>3767.33</v>
      </c>
      <c r="G35" s="432">
        <f>Výdaje!E172</f>
        <v>3736.67</v>
      </c>
      <c r="H35" s="367">
        <f t="shared" si="1"/>
        <v>-30.659999999999854</v>
      </c>
      <c r="I35" s="416">
        <f t="shared" si="3"/>
        <v>-8.1383897879930833E-3</v>
      </c>
      <c r="J35" s="407"/>
      <c r="K35" s="407"/>
    </row>
    <row r="36" spans="1:11" x14ac:dyDescent="0.2">
      <c r="A36" s="166"/>
      <c r="B36" s="167" t="s">
        <v>145</v>
      </c>
      <c r="C36" s="168">
        <v>91410</v>
      </c>
      <c r="D36" s="169" t="s">
        <v>44</v>
      </c>
      <c r="E36" s="170" t="s">
        <v>190</v>
      </c>
      <c r="F36" s="578">
        <f>Výdaje!D182</f>
        <v>4750</v>
      </c>
      <c r="G36" s="432">
        <f>Výdaje!E182</f>
        <v>4750</v>
      </c>
      <c r="H36" s="367">
        <f t="shared" si="1"/>
        <v>0</v>
      </c>
      <c r="I36" s="416">
        <f t="shared" si="3"/>
        <v>0</v>
      </c>
      <c r="J36" s="407"/>
      <c r="K36" s="407"/>
    </row>
    <row r="37" spans="1:11" x14ac:dyDescent="0.2">
      <c r="A37" s="166"/>
      <c r="B37" s="167" t="s">
        <v>145</v>
      </c>
      <c r="C37" s="168">
        <v>91411</v>
      </c>
      <c r="D37" s="169" t="s">
        <v>47</v>
      </c>
      <c r="E37" s="170" t="s">
        <v>161</v>
      </c>
      <c r="F37" s="578">
        <f>Výdaje!D183</f>
        <v>365</v>
      </c>
      <c r="G37" s="432">
        <f>Výdaje!E183</f>
        <v>2315</v>
      </c>
      <c r="H37" s="367">
        <f t="shared" si="1"/>
        <v>1950</v>
      </c>
      <c r="I37" s="416">
        <f t="shared" si="3"/>
        <v>5.3424657534246576</v>
      </c>
      <c r="J37" s="407"/>
      <c r="K37" s="407"/>
    </row>
    <row r="38" spans="1:11" x14ac:dyDescent="0.2">
      <c r="A38" s="166"/>
      <c r="B38" s="167" t="s">
        <v>145</v>
      </c>
      <c r="C38" s="168">
        <v>91412</v>
      </c>
      <c r="D38" s="169" t="s">
        <v>50</v>
      </c>
      <c r="E38" s="170" t="s">
        <v>162</v>
      </c>
      <c r="F38" s="578">
        <f>Výdaje!D184</f>
        <v>43538.91</v>
      </c>
      <c r="G38" s="432">
        <f>Výdaje!E184</f>
        <v>43615.76</v>
      </c>
      <c r="H38" s="367">
        <f t="shared" si="1"/>
        <v>76.849999999998545</v>
      </c>
      <c r="I38" s="416">
        <f t="shared" si="3"/>
        <v>1.7650878260386804E-3</v>
      </c>
      <c r="J38" s="407"/>
      <c r="K38" s="407"/>
    </row>
    <row r="39" spans="1:11" x14ac:dyDescent="0.2">
      <c r="A39" s="166"/>
      <c r="B39" s="167" t="s">
        <v>145</v>
      </c>
      <c r="C39" s="168">
        <v>91414</v>
      </c>
      <c r="D39" s="169" t="s">
        <v>56</v>
      </c>
      <c r="E39" s="170" t="s">
        <v>163</v>
      </c>
      <c r="F39" s="578">
        <f>Výdaje!D195</f>
        <v>4250</v>
      </c>
      <c r="G39" s="432">
        <f>Výdaje!E195</f>
        <v>4250</v>
      </c>
      <c r="H39" s="367">
        <f t="shared" si="1"/>
        <v>0</v>
      </c>
      <c r="I39" s="416">
        <f t="shared" si="3"/>
        <v>0</v>
      </c>
      <c r="J39" s="407"/>
      <c r="K39" s="407"/>
    </row>
    <row r="40" spans="1:11" x14ac:dyDescent="0.2">
      <c r="A40" s="166"/>
      <c r="B40" s="281" t="s">
        <v>145</v>
      </c>
      <c r="C40" s="282">
        <v>91415</v>
      </c>
      <c r="D40" s="283" t="s">
        <v>58</v>
      </c>
      <c r="E40" s="284" t="s">
        <v>150</v>
      </c>
      <c r="F40" s="581">
        <f>Výdaje!D196</f>
        <v>12400</v>
      </c>
      <c r="G40" s="435">
        <f>Výdaje!E196</f>
        <v>12215</v>
      </c>
      <c r="H40" s="367">
        <f t="shared" si="1"/>
        <v>-185</v>
      </c>
      <c r="I40" s="416">
        <f t="shared" si="3"/>
        <v>-1.4919354838709653E-2</v>
      </c>
      <c r="J40" s="407"/>
      <c r="K40" s="407"/>
    </row>
    <row r="41" spans="1:11" x14ac:dyDescent="0.2">
      <c r="A41" s="166"/>
      <c r="B41" s="167" t="s">
        <v>145</v>
      </c>
      <c r="C41" s="168">
        <v>91418</v>
      </c>
      <c r="D41" s="205" t="s">
        <v>191</v>
      </c>
      <c r="E41" s="170" t="s">
        <v>192</v>
      </c>
      <c r="F41" s="578">
        <f>Výdaje!D199</f>
        <v>0</v>
      </c>
      <c r="G41" s="432">
        <f>Výdaje!E199</f>
        <v>0</v>
      </c>
      <c r="H41" s="367">
        <f t="shared" si="1"/>
        <v>0</v>
      </c>
      <c r="I41" s="416"/>
      <c r="J41" s="407"/>
      <c r="K41" s="407"/>
    </row>
    <row r="42" spans="1:11" x14ac:dyDescent="0.2">
      <c r="A42" s="212"/>
      <c r="B42" s="286" t="s">
        <v>145</v>
      </c>
      <c r="C42" s="584">
        <v>91420</v>
      </c>
      <c r="D42" s="585" t="s">
        <v>365</v>
      </c>
      <c r="E42" s="289" t="s">
        <v>366</v>
      </c>
      <c r="F42" s="581">
        <f>Výdaje!D200</f>
        <v>3000</v>
      </c>
      <c r="G42" s="435">
        <f>Výdaje!E200</f>
        <v>3000</v>
      </c>
      <c r="H42" s="708">
        <f t="shared" ref="H42:H73" si="4">G42-F42</f>
        <v>0</v>
      </c>
      <c r="I42" s="709">
        <f t="shared" ref="I42:I59" si="5">(G42/F42)-1</f>
        <v>0</v>
      </c>
      <c r="J42" s="407"/>
      <c r="K42" s="407"/>
    </row>
    <row r="43" spans="1:11" ht="13.5" thickBot="1" x14ac:dyDescent="0.25">
      <c r="A43" s="285"/>
      <c r="B43" s="286" t="s">
        <v>145</v>
      </c>
      <c r="C43" s="287">
        <v>91421</v>
      </c>
      <c r="D43" s="713" t="s">
        <v>395</v>
      </c>
      <c r="E43" s="289" t="s">
        <v>394</v>
      </c>
      <c r="F43" s="579">
        <f>Výdaje!D201</f>
        <v>758979.34000000008</v>
      </c>
      <c r="G43" s="433">
        <f>Výdaje!E201</f>
        <v>818140.87000000011</v>
      </c>
      <c r="H43" s="708">
        <f t="shared" si="4"/>
        <v>59161.530000000028</v>
      </c>
      <c r="I43" s="709">
        <f t="shared" si="5"/>
        <v>7.7948801610331131E-2</v>
      </c>
      <c r="J43" s="407"/>
      <c r="K43" s="407"/>
    </row>
    <row r="44" spans="1:11" ht="13.5" thickBot="1" x14ac:dyDescent="0.25">
      <c r="A44" s="714" t="s">
        <v>144</v>
      </c>
      <c r="B44" s="696" t="s">
        <v>15</v>
      </c>
      <c r="C44" s="697">
        <v>915</v>
      </c>
      <c r="D44" s="698" t="s">
        <v>15</v>
      </c>
      <c r="E44" s="699" t="s">
        <v>382</v>
      </c>
      <c r="F44" s="705">
        <f>SUM(F45:F48)</f>
        <v>11190</v>
      </c>
      <c r="G44" s="727">
        <f>SUM(G45:G48)</f>
        <v>10080</v>
      </c>
      <c r="H44" s="774">
        <f t="shared" si="4"/>
        <v>-1110</v>
      </c>
      <c r="I44" s="775">
        <f t="shared" si="5"/>
        <v>-9.919571045576403E-2</v>
      </c>
      <c r="J44" s="407"/>
      <c r="K44" s="407"/>
    </row>
    <row r="45" spans="1:11" x14ac:dyDescent="0.2">
      <c r="A45" s="730"/>
      <c r="B45" s="700" t="s">
        <v>145</v>
      </c>
      <c r="C45" s="701">
        <v>91701</v>
      </c>
      <c r="D45" s="731" t="s">
        <v>13</v>
      </c>
      <c r="E45" s="695" t="s">
        <v>149</v>
      </c>
      <c r="F45" s="732">
        <f>Výdaje!D214</f>
        <v>650</v>
      </c>
      <c r="G45" s="733">
        <f>Výdaje!E214</f>
        <v>50</v>
      </c>
      <c r="H45" s="734">
        <f t="shared" si="4"/>
        <v>-600</v>
      </c>
      <c r="I45" s="735">
        <f t="shared" si="5"/>
        <v>-0.92307692307692313</v>
      </c>
      <c r="J45" s="407"/>
      <c r="K45" s="407"/>
    </row>
    <row r="46" spans="1:11" x14ac:dyDescent="0.2">
      <c r="A46" s="212"/>
      <c r="B46" s="702" t="s">
        <v>145</v>
      </c>
      <c r="C46" s="703">
        <v>91704</v>
      </c>
      <c r="D46" s="444" t="s">
        <v>26</v>
      </c>
      <c r="E46" s="704" t="s">
        <v>153</v>
      </c>
      <c r="F46" s="726">
        <f>Výdaje!D218</f>
        <v>5980</v>
      </c>
      <c r="G46" s="728">
        <f>Výdaje!E218</f>
        <v>5180</v>
      </c>
      <c r="H46" s="708">
        <f t="shared" si="4"/>
        <v>-800</v>
      </c>
      <c r="I46" s="709">
        <f t="shared" si="5"/>
        <v>-0.13377926421404684</v>
      </c>
      <c r="J46" s="407"/>
      <c r="K46" s="407"/>
    </row>
    <row r="47" spans="1:11" x14ac:dyDescent="0.2">
      <c r="A47" s="212"/>
      <c r="B47" s="702" t="s">
        <v>145</v>
      </c>
      <c r="C47" s="703">
        <v>91707</v>
      </c>
      <c r="D47" s="444" t="s">
        <v>34</v>
      </c>
      <c r="E47" s="704" t="s">
        <v>155</v>
      </c>
      <c r="F47" s="726">
        <f>Výdaje!D239</f>
        <v>4460</v>
      </c>
      <c r="G47" s="728">
        <f>Výdaje!E239</f>
        <v>4600</v>
      </c>
      <c r="H47" s="708">
        <f t="shared" si="4"/>
        <v>140</v>
      </c>
      <c r="I47" s="709">
        <f t="shared" si="5"/>
        <v>3.1390134529148073E-2</v>
      </c>
      <c r="J47" s="407"/>
      <c r="K47" s="407"/>
    </row>
    <row r="48" spans="1:11" ht="13.5" thickBot="1" x14ac:dyDescent="0.25">
      <c r="A48" s="171"/>
      <c r="B48" s="715" t="s">
        <v>145</v>
      </c>
      <c r="C48" s="716">
        <v>91708</v>
      </c>
      <c r="D48" s="725" t="s">
        <v>37</v>
      </c>
      <c r="E48" s="717" t="s">
        <v>156</v>
      </c>
      <c r="F48" s="736">
        <f>Výdaje!D279</f>
        <v>100</v>
      </c>
      <c r="G48" s="729">
        <f>Výdaje!E279</f>
        <v>250</v>
      </c>
      <c r="H48" s="710">
        <f t="shared" si="4"/>
        <v>150</v>
      </c>
      <c r="I48" s="711">
        <f t="shared" si="5"/>
        <v>1.5</v>
      </c>
      <c r="J48" s="407"/>
      <c r="K48" s="407"/>
    </row>
    <row r="49" spans="1:11" ht="13.5" thickBot="1" x14ac:dyDescent="0.25">
      <c r="A49" s="724" t="s">
        <v>144</v>
      </c>
      <c r="B49" s="173" t="s">
        <v>15</v>
      </c>
      <c r="C49" s="718">
        <v>917</v>
      </c>
      <c r="D49" s="719" t="s">
        <v>15</v>
      </c>
      <c r="E49" s="720" t="s">
        <v>164</v>
      </c>
      <c r="F49" s="759">
        <f>SUM(F50:F58)</f>
        <v>158755.15</v>
      </c>
      <c r="G49" s="721">
        <f>SUM(G50:G58)</f>
        <v>206539.88</v>
      </c>
      <c r="H49" s="722">
        <f t="shared" si="4"/>
        <v>47784.73000000001</v>
      </c>
      <c r="I49" s="723">
        <f t="shared" si="5"/>
        <v>0.30099640862044486</v>
      </c>
      <c r="J49" s="407"/>
      <c r="K49" s="407"/>
    </row>
    <row r="50" spans="1:11" x14ac:dyDescent="0.2">
      <c r="A50" s="175"/>
      <c r="B50" s="176" t="s">
        <v>145</v>
      </c>
      <c r="C50" s="177">
        <v>91701</v>
      </c>
      <c r="D50" s="178" t="s">
        <v>13</v>
      </c>
      <c r="E50" s="179" t="s">
        <v>149</v>
      </c>
      <c r="F50" s="580">
        <f>Výdaje!D284</f>
        <v>11500</v>
      </c>
      <c r="G50" s="434">
        <f>Výdaje!E284</f>
        <v>17720</v>
      </c>
      <c r="H50" s="368">
        <f t="shared" si="4"/>
        <v>6220</v>
      </c>
      <c r="I50" s="417">
        <f t="shared" si="5"/>
        <v>0.54086956521739138</v>
      </c>
      <c r="J50" s="407"/>
      <c r="K50" s="407"/>
    </row>
    <row r="51" spans="1:11" x14ac:dyDescent="0.2">
      <c r="A51" s="166"/>
      <c r="B51" s="167" t="s">
        <v>145</v>
      </c>
      <c r="C51" s="168">
        <v>91702</v>
      </c>
      <c r="D51" s="169" t="s">
        <v>20</v>
      </c>
      <c r="E51" s="170" t="s">
        <v>160</v>
      </c>
      <c r="F51" s="578">
        <f>Výdaje!D303</f>
        <v>20516</v>
      </c>
      <c r="G51" s="432">
        <f>Výdaje!E303</f>
        <v>24356</v>
      </c>
      <c r="H51" s="367">
        <f t="shared" si="4"/>
        <v>3840</v>
      </c>
      <c r="I51" s="416">
        <f t="shared" si="5"/>
        <v>0.18717098849678293</v>
      </c>
      <c r="J51" s="407"/>
      <c r="K51" s="407"/>
    </row>
    <row r="52" spans="1:11" x14ac:dyDescent="0.2">
      <c r="A52" s="166"/>
      <c r="B52" s="167" t="s">
        <v>145</v>
      </c>
      <c r="C52" s="168">
        <v>91704</v>
      </c>
      <c r="D52" s="169" t="s">
        <v>26</v>
      </c>
      <c r="E52" s="170" t="s">
        <v>153</v>
      </c>
      <c r="F52" s="578">
        <f>Výdaje!D325</f>
        <v>9280</v>
      </c>
      <c r="G52" s="432">
        <f>Výdaje!E325</f>
        <v>9380</v>
      </c>
      <c r="H52" s="367">
        <f t="shared" si="4"/>
        <v>100</v>
      </c>
      <c r="I52" s="416">
        <f t="shared" si="5"/>
        <v>1.0775862068965525E-2</v>
      </c>
      <c r="J52" s="407"/>
      <c r="K52" s="407"/>
    </row>
    <row r="53" spans="1:11" x14ac:dyDescent="0.2">
      <c r="A53" s="166"/>
      <c r="B53" s="167" t="s">
        <v>145</v>
      </c>
      <c r="C53" s="168">
        <v>91705</v>
      </c>
      <c r="D53" s="169" t="s">
        <v>30</v>
      </c>
      <c r="E53" s="170" t="s">
        <v>154</v>
      </c>
      <c r="F53" s="578">
        <f>Výdaje!D354</f>
        <v>17255</v>
      </c>
      <c r="G53" s="432">
        <f>Výdaje!E354</f>
        <v>28980</v>
      </c>
      <c r="H53" s="367">
        <f t="shared" si="4"/>
        <v>11725</v>
      </c>
      <c r="I53" s="416">
        <f t="shared" si="5"/>
        <v>0.67951318458417842</v>
      </c>
      <c r="J53" s="407"/>
      <c r="K53" s="407"/>
    </row>
    <row r="54" spans="1:11" x14ac:dyDescent="0.2">
      <c r="A54" s="166"/>
      <c r="B54" s="167" t="s">
        <v>145</v>
      </c>
      <c r="C54" s="168">
        <v>91706</v>
      </c>
      <c r="D54" s="169" t="s">
        <v>33</v>
      </c>
      <c r="E54" s="706" t="s">
        <v>393</v>
      </c>
      <c r="F54" s="578">
        <f>Výdaje!D367</f>
        <v>19300</v>
      </c>
      <c r="G54" s="432">
        <f>Výdaje!E367</f>
        <v>38250</v>
      </c>
      <c r="H54" s="367">
        <f t="shared" si="4"/>
        <v>18950</v>
      </c>
      <c r="I54" s="416">
        <f t="shared" si="5"/>
        <v>0.9818652849740932</v>
      </c>
      <c r="J54" s="407"/>
      <c r="K54" s="407"/>
    </row>
    <row r="55" spans="1:11" x14ac:dyDescent="0.2">
      <c r="A55" s="166"/>
      <c r="B55" s="167" t="s">
        <v>145</v>
      </c>
      <c r="C55" s="168">
        <v>91707</v>
      </c>
      <c r="D55" s="169" t="s">
        <v>34</v>
      </c>
      <c r="E55" s="170" t="s">
        <v>155</v>
      </c>
      <c r="F55" s="578">
        <f>Výdaje!D373</f>
        <v>14039.5</v>
      </c>
      <c r="G55" s="432">
        <f>Výdaje!E373</f>
        <v>18915</v>
      </c>
      <c r="H55" s="367">
        <f t="shared" si="4"/>
        <v>4875.5</v>
      </c>
      <c r="I55" s="416">
        <f t="shared" si="5"/>
        <v>0.34727020193026825</v>
      </c>
      <c r="J55" s="399"/>
      <c r="K55" s="407"/>
    </row>
    <row r="56" spans="1:11" x14ac:dyDescent="0.2">
      <c r="A56" s="166"/>
      <c r="B56" s="167" t="s">
        <v>145</v>
      </c>
      <c r="C56" s="168">
        <v>91708</v>
      </c>
      <c r="D56" s="169" t="s">
        <v>37</v>
      </c>
      <c r="E56" s="170" t="s">
        <v>156</v>
      </c>
      <c r="F56" s="578">
        <f>Výdaje!D400</f>
        <v>5864.65</v>
      </c>
      <c r="G56" s="432">
        <f>Výdaje!E400</f>
        <v>7153.73</v>
      </c>
      <c r="H56" s="367">
        <f t="shared" si="4"/>
        <v>1289.08</v>
      </c>
      <c r="I56" s="416">
        <f t="shared" si="5"/>
        <v>0.21980510345885951</v>
      </c>
      <c r="J56" s="399"/>
      <c r="K56" s="399"/>
    </row>
    <row r="57" spans="1:11" x14ac:dyDescent="0.2">
      <c r="A57" s="166"/>
      <c r="B57" s="167" t="s">
        <v>145</v>
      </c>
      <c r="C57" s="168">
        <v>91709</v>
      </c>
      <c r="D57" s="169" t="s">
        <v>41</v>
      </c>
      <c r="E57" s="170" t="s">
        <v>157</v>
      </c>
      <c r="F57" s="578">
        <f>Výdaje!D417</f>
        <v>44600</v>
      </c>
      <c r="G57" s="432">
        <f>Výdaje!E417</f>
        <v>29425.15</v>
      </c>
      <c r="H57" s="367">
        <f t="shared" si="4"/>
        <v>-15174.849999999999</v>
      </c>
      <c r="I57" s="416">
        <f t="shared" si="5"/>
        <v>-0.34024327354260087</v>
      </c>
      <c r="J57" s="399"/>
      <c r="K57" s="399"/>
    </row>
    <row r="58" spans="1:11" ht="13.5" thickBot="1" x14ac:dyDescent="0.25">
      <c r="A58" s="778"/>
      <c r="B58" s="779" t="s">
        <v>145</v>
      </c>
      <c r="C58" s="780">
        <v>91721</v>
      </c>
      <c r="D58" s="781" t="s">
        <v>395</v>
      </c>
      <c r="E58" s="782" t="s">
        <v>394</v>
      </c>
      <c r="F58" s="783">
        <f>Výdaje!D429</f>
        <v>16400</v>
      </c>
      <c r="G58" s="784">
        <f>Výdaje!E429</f>
        <v>32360</v>
      </c>
      <c r="H58" s="710">
        <f t="shared" si="4"/>
        <v>15960</v>
      </c>
      <c r="I58" s="711">
        <f t="shared" si="5"/>
        <v>0.97317073170731705</v>
      </c>
      <c r="J58" s="399"/>
      <c r="K58" s="399"/>
    </row>
    <row r="59" spans="1:11" ht="13.5" thickBot="1" x14ac:dyDescent="0.25">
      <c r="A59" s="156" t="s">
        <v>144</v>
      </c>
      <c r="B59" s="157" t="s">
        <v>15</v>
      </c>
      <c r="C59" s="158">
        <v>920</v>
      </c>
      <c r="D59" s="159" t="s">
        <v>15</v>
      </c>
      <c r="E59" s="160" t="s">
        <v>165</v>
      </c>
      <c r="F59" s="705">
        <f>SUM(F60:F71)</f>
        <v>300920.28000000003</v>
      </c>
      <c r="G59" s="429">
        <f>SUM(G60:G71)</f>
        <v>426639.12</v>
      </c>
      <c r="H59" s="296">
        <f t="shared" si="4"/>
        <v>125718.83999999997</v>
      </c>
      <c r="I59" s="412">
        <f t="shared" si="5"/>
        <v>0.41778121434686932</v>
      </c>
      <c r="J59" s="399"/>
      <c r="K59" s="399"/>
    </row>
    <row r="60" spans="1:11" x14ac:dyDescent="0.2">
      <c r="A60" s="166"/>
      <c r="B60" s="167" t="s">
        <v>145</v>
      </c>
      <c r="C60" s="168">
        <v>92001</v>
      </c>
      <c r="D60" s="169" t="s">
        <v>13</v>
      </c>
      <c r="E60" s="170" t="s">
        <v>149</v>
      </c>
      <c r="F60" s="578">
        <f>Výdaje!D446</f>
        <v>0</v>
      </c>
      <c r="G60" s="432">
        <v>0</v>
      </c>
      <c r="H60" s="367">
        <f t="shared" si="4"/>
        <v>0</v>
      </c>
      <c r="I60" s="416"/>
      <c r="J60" s="399"/>
      <c r="K60" s="399"/>
    </row>
    <row r="61" spans="1:11" x14ac:dyDescent="0.2">
      <c r="A61" s="166"/>
      <c r="B61" s="167" t="s">
        <v>145</v>
      </c>
      <c r="C61" s="168">
        <v>92002</v>
      </c>
      <c r="D61" s="169" t="s">
        <v>20</v>
      </c>
      <c r="E61" s="170" t="s">
        <v>160</v>
      </c>
      <c r="F61" s="578">
        <f>Výdaje!D448</f>
        <v>0</v>
      </c>
      <c r="G61" s="432">
        <f>Výdaje!E448</f>
        <v>0</v>
      </c>
      <c r="H61" s="367">
        <f t="shared" si="4"/>
        <v>0</v>
      </c>
      <c r="I61" s="416"/>
      <c r="J61" s="399"/>
      <c r="K61" s="399"/>
    </row>
    <row r="62" spans="1:11" x14ac:dyDescent="0.2">
      <c r="A62" s="166"/>
      <c r="B62" s="167" t="s">
        <v>145</v>
      </c>
      <c r="C62" s="168">
        <v>92004</v>
      </c>
      <c r="D62" s="169" t="s">
        <v>26</v>
      </c>
      <c r="E62" s="170" t="s">
        <v>153</v>
      </c>
      <c r="F62" s="578">
        <f>Výdaje!D450</f>
        <v>20000</v>
      </c>
      <c r="G62" s="432">
        <f>Výdaje!E450</f>
        <v>55000</v>
      </c>
      <c r="H62" s="367">
        <f t="shared" si="4"/>
        <v>35000</v>
      </c>
      <c r="I62" s="416">
        <f>(G62/F62)-1</f>
        <v>1.75</v>
      </c>
      <c r="J62" s="399"/>
      <c r="K62" s="399"/>
    </row>
    <row r="63" spans="1:11" x14ac:dyDescent="0.2">
      <c r="A63" s="166"/>
      <c r="B63" s="167" t="s">
        <v>145</v>
      </c>
      <c r="C63" s="168">
        <v>92005</v>
      </c>
      <c r="D63" s="169" t="s">
        <v>30</v>
      </c>
      <c r="E63" s="170" t="s">
        <v>154</v>
      </c>
      <c r="F63" s="578">
        <f>Výdaje!D460</f>
        <v>25000</v>
      </c>
      <c r="G63" s="432">
        <f>Výdaje!E460</f>
        <v>16000</v>
      </c>
      <c r="H63" s="367">
        <f t="shared" si="4"/>
        <v>-9000</v>
      </c>
      <c r="I63" s="416">
        <f>(G63/F63)-1</f>
        <v>-0.36</v>
      </c>
      <c r="J63" s="399"/>
      <c r="K63" s="399"/>
    </row>
    <row r="64" spans="1:11" x14ac:dyDescent="0.2">
      <c r="A64" s="166"/>
      <c r="B64" s="167" t="s">
        <v>145</v>
      </c>
      <c r="C64" s="168">
        <v>92006</v>
      </c>
      <c r="D64" s="169" t="s">
        <v>33</v>
      </c>
      <c r="E64" s="706" t="s">
        <v>393</v>
      </c>
      <c r="F64" s="578">
        <f>Výdaje!D467</f>
        <v>115000</v>
      </c>
      <c r="G64" s="432">
        <f>Výdaje!E467</f>
        <v>118000</v>
      </c>
      <c r="H64" s="367">
        <f t="shared" si="4"/>
        <v>3000</v>
      </c>
      <c r="I64" s="416">
        <f>(G64/F64)-1</f>
        <v>2.6086956521739202E-2</v>
      </c>
      <c r="J64" s="399"/>
      <c r="K64" s="399"/>
    </row>
    <row r="65" spans="1:11" x14ac:dyDescent="0.2">
      <c r="A65" s="166"/>
      <c r="B65" s="167" t="s">
        <v>145</v>
      </c>
      <c r="C65" s="168">
        <v>92007</v>
      </c>
      <c r="D65" s="169" t="s">
        <v>34</v>
      </c>
      <c r="E65" s="170" t="s">
        <v>155</v>
      </c>
      <c r="F65" s="578">
        <f>Výdaje!D476</f>
        <v>0</v>
      </c>
      <c r="G65" s="432">
        <f>Výdaje!E476</f>
        <v>0</v>
      </c>
      <c r="H65" s="367">
        <f t="shared" si="4"/>
        <v>0</v>
      </c>
      <c r="I65" s="416"/>
      <c r="J65" s="399"/>
      <c r="K65" s="399"/>
    </row>
    <row r="66" spans="1:11" x14ac:dyDescent="0.2">
      <c r="A66" s="166"/>
      <c r="B66" s="167" t="s">
        <v>145</v>
      </c>
      <c r="C66" s="168">
        <v>92008</v>
      </c>
      <c r="D66" s="169" t="s">
        <v>37</v>
      </c>
      <c r="E66" s="170" t="s">
        <v>156</v>
      </c>
      <c r="F66" s="578">
        <f>Výdaje!D481</f>
        <v>1792.5</v>
      </c>
      <c r="G66" s="432">
        <f>Výdaje!E481</f>
        <v>3700</v>
      </c>
      <c r="H66" s="367">
        <f t="shared" si="4"/>
        <v>1907.5</v>
      </c>
      <c r="I66" s="416">
        <f t="shared" ref="I66:I72" si="6">(G66/F66)-1</f>
        <v>1.0641562064156207</v>
      </c>
      <c r="J66" s="399"/>
      <c r="K66" s="399"/>
    </row>
    <row r="67" spans="1:11" x14ac:dyDescent="0.2">
      <c r="A67" s="166"/>
      <c r="B67" s="167" t="s">
        <v>145</v>
      </c>
      <c r="C67" s="168">
        <v>92009</v>
      </c>
      <c r="D67" s="169" t="s">
        <v>41</v>
      </c>
      <c r="E67" s="170" t="s">
        <v>157</v>
      </c>
      <c r="F67" s="578">
        <f>Výdaje!D492</f>
        <v>112777.78</v>
      </c>
      <c r="G67" s="432">
        <f>Výdaje!E492</f>
        <v>156271.12</v>
      </c>
      <c r="H67" s="367">
        <f t="shared" si="4"/>
        <v>43493.34</v>
      </c>
      <c r="I67" s="416">
        <f t="shared" si="6"/>
        <v>0.3856552239279758</v>
      </c>
      <c r="J67" s="399"/>
      <c r="K67" s="399"/>
    </row>
    <row r="68" spans="1:11" x14ac:dyDescent="0.2">
      <c r="A68" s="166"/>
      <c r="B68" s="167" t="s">
        <v>145</v>
      </c>
      <c r="C68" s="168">
        <v>92011</v>
      </c>
      <c r="D68" s="169" t="s">
        <v>47</v>
      </c>
      <c r="E68" s="170" t="s">
        <v>161</v>
      </c>
      <c r="F68" s="578">
        <f>Výdaje!D500</f>
        <v>500</v>
      </c>
      <c r="G68" s="432">
        <f>Výdaje!E500</f>
        <v>1000</v>
      </c>
      <c r="H68" s="367">
        <f t="shared" si="4"/>
        <v>500</v>
      </c>
      <c r="I68" s="416">
        <f t="shared" si="6"/>
        <v>1</v>
      </c>
      <c r="J68" s="399"/>
      <c r="K68" s="399"/>
    </row>
    <row r="69" spans="1:11" x14ac:dyDescent="0.2">
      <c r="A69" s="166"/>
      <c r="B69" s="167" t="s">
        <v>145</v>
      </c>
      <c r="C69" s="168">
        <v>92012</v>
      </c>
      <c r="D69" s="169" t="s">
        <v>50</v>
      </c>
      <c r="E69" s="170" t="s">
        <v>162</v>
      </c>
      <c r="F69" s="578">
        <f>Výdaje!D506</f>
        <v>8500</v>
      </c>
      <c r="G69" s="432">
        <f>Výdaje!E506</f>
        <v>4200</v>
      </c>
      <c r="H69" s="367">
        <f t="shared" si="4"/>
        <v>-4300</v>
      </c>
      <c r="I69" s="416">
        <f t="shared" si="6"/>
        <v>-0.50588235294117645</v>
      </c>
      <c r="J69" s="399"/>
      <c r="K69" s="399"/>
    </row>
    <row r="70" spans="1:11" ht="12.75" customHeight="1" x14ac:dyDescent="0.2">
      <c r="A70" s="166"/>
      <c r="B70" s="167" t="s">
        <v>145</v>
      </c>
      <c r="C70" s="168">
        <v>92014</v>
      </c>
      <c r="D70" s="169" t="s">
        <v>56</v>
      </c>
      <c r="E70" s="170" t="s">
        <v>163</v>
      </c>
      <c r="F70" s="578">
        <f>Výdaje!D512</f>
        <v>350</v>
      </c>
      <c r="G70" s="432">
        <f>Výdaje!E512</f>
        <v>57068</v>
      </c>
      <c r="H70" s="367">
        <f t="shared" si="4"/>
        <v>56718</v>
      </c>
      <c r="I70" s="416">
        <f t="shared" si="6"/>
        <v>162.05142857142857</v>
      </c>
      <c r="J70" s="399"/>
      <c r="K70" s="399"/>
    </row>
    <row r="71" spans="1:11" ht="23.25" customHeight="1" thickBot="1" x14ac:dyDescent="0.25">
      <c r="A71" s="166"/>
      <c r="B71" s="167" t="s">
        <v>145</v>
      </c>
      <c r="C71" s="168">
        <v>92015</v>
      </c>
      <c r="D71" s="169" t="s">
        <v>58</v>
      </c>
      <c r="E71" s="170" t="s">
        <v>150</v>
      </c>
      <c r="F71" s="578">
        <f>Výdaje!D519</f>
        <v>17000</v>
      </c>
      <c r="G71" s="432">
        <f>Výdaje!E519</f>
        <v>15400</v>
      </c>
      <c r="H71" s="367">
        <f t="shared" si="4"/>
        <v>-1600</v>
      </c>
      <c r="I71" s="416">
        <f t="shared" si="6"/>
        <v>-9.4117647058823528E-2</v>
      </c>
      <c r="J71" s="399"/>
      <c r="K71" s="399"/>
    </row>
    <row r="72" spans="1:11" ht="13.5" thickBot="1" x14ac:dyDescent="0.25">
      <c r="A72" s="156" t="s">
        <v>144</v>
      </c>
      <c r="B72" s="157" t="s">
        <v>15</v>
      </c>
      <c r="C72" s="158">
        <v>919</v>
      </c>
      <c r="D72" s="144" t="s">
        <v>15</v>
      </c>
      <c r="E72" s="160" t="s">
        <v>228</v>
      </c>
      <c r="F72" s="705">
        <f>SUM(F73:F76)</f>
        <v>43200</v>
      </c>
      <c r="G72" s="429">
        <f>SUM(G73:G76)</f>
        <v>14741.64</v>
      </c>
      <c r="H72" s="296">
        <f t="shared" si="4"/>
        <v>-28458.36</v>
      </c>
      <c r="I72" s="412">
        <f t="shared" si="6"/>
        <v>-0.65875833333333333</v>
      </c>
      <c r="J72" s="399"/>
      <c r="K72" s="399"/>
    </row>
    <row r="73" spans="1:11" x14ac:dyDescent="0.2">
      <c r="A73" s="161"/>
      <c r="B73" s="162" t="s">
        <v>145</v>
      </c>
      <c r="C73" s="163">
        <v>91903</v>
      </c>
      <c r="D73" s="164" t="s">
        <v>22</v>
      </c>
      <c r="E73" s="165" t="s">
        <v>166</v>
      </c>
      <c r="F73" s="576">
        <f>Výdaje!D441</f>
        <v>0</v>
      </c>
      <c r="G73" s="430">
        <f>Výdaje!E441</f>
        <v>0</v>
      </c>
      <c r="H73" s="367">
        <f t="shared" si="4"/>
        <v>0</v>
      </c>
      <c r="I73" s="413"/>
      <c r="J73" s="399"/>
      <c r="K73" s="399"/>
    </row>
    <row r="74" spans="1:11" x14ac:dyDescent="0.2">
      <c r="A74" s="166"/>
      <c r="B74" s="167" t="s">
        <v>145</v>
      </c>
      <c r="C74" s="168">
        <v>91903</v>
      </c>
      <c r="D74" s="169" t="s">
        <v>22</v>
      </c>
      <c r="E74" s="170" t="s">
        <v>279</v>
      </c>
      <c r="F74" s="578">
        <f>Výdaje!D442</f>
        <v>0</v>
      </c>
      <c r="G74" s="432">
        <f>Výdaje!E442</f>
        <v>0</v>
      </c>
      <c r="H74" s="367">
        <f t="shared" ref="H74:H88" si="7">G74-F74</f>
        <v>0</v>
      </c>
      <c r="I74" s="416"/>
      <c r="J74" s="399"/>
      <c r="K74" s="399"/>
    </row>
    <row r="75" spans="1:11" ht="22.5" x14ac:dyDescent="0.2">
      <c r="A75" s="166"/>
      <c r="B75" s="167" t="s">
        <v>145</v>
      </c>
      <c r="C75" s="168">
        <v>91903</v>
      </c>
      <c r="D75" s="169" t="s">
        <v>22</v>
      </c>
      <c r="E75" s="170" t="s">
        <v>278</v>
      </c>
      <c r="F75" s="578">
        <v>0</v>
      </c>
      <c r="G75" s="432">
        <f>Výdaje!E443</f>
        <v>0</v>
      </c>
      <c r="H75" s="367">
        <f t="shared" si="7"/>
        <v>0</v>
      </c>
      <c r="I75" s="416"/>
      <c r="J75" s="399"/>
      <c r="K75" s="399"/>
    </row>
    <row r="76" spans="1:11" ht="23.25" thickBot="1" x14ac:dyDescent="0.25">
      <c r="A76" s="171"/>
      <c r="B76" s="172" t="s">
        <v>145</v>
      </c>
      <c r="C76" s="173">
        <v>91903</v>
      </c>
      <c r="D76" s="174" t="s">
        <v>22</v>
      </c>
      <c r="E76" s="155" t="s">
        <v>193</v>
      </c>
      <c r="F76" s="577">
        <f>Výdaje!D444</f>
        <v>43200</v>
      </c>
      <c r="G76" s="431">
        <f>Výdaje!E444</f>
        <v>14741.64</v>
      </c>
      <c r="H76" s="367">
        <f t="shared" si="7"/>
        <v>-28458.36</v>
      </c>
      <c r="I76" s="416">
        <f>(G76/F76)-1</f>
        <v>-0.65875833333333333</v>
      </c>
      <c r="J76" s="399"/>
      <c r="K76" s="399"/>
    </row>
    <row r="77" spans="1:11" ht="13.5" thickBot="1" x14ac:dyDescent="0.25">
      <c r="A77" s="156" t="s">
        <v>177</v>
      </c>
      <c r="B77" s="157" t="s">
        <v>15</v>
      </c>
      <c r="C77" s="158">
        <v>923</v>
      </c>
      <c r="D77" s="159" t="s">
        <v>15</v>
      </c>
      <c r="E77" s="160" t="s">
        <v>167</v>
      </c>
      <c r="F77" s="705">
        <f>SUM(F78:F87)</f>
        <v>180000</v>
      </c>
      <c r="G77" s="727">
        <f>SUM(G78:G87)</f>
        <v>333231.19</v>
      </c>
      <c r="H77" s="296">
        <f t="shared" si="7"/>
        <v>153231.19</v>
      </c>
      <c r="I77" s="412">
        <f>(G77/F77)-1</f>
        <v>0.8512843888888888</v>
      </c>
      <c r="J77" s="399"/>
      <c r="K77" s="399"/>
    </row>
    <row r="78" spans="1:11" x14ac:dyDescent="0.2">
      <c r="A78" s="166"/>
      <c r="B78" s="167" t="s">
        <v>145</v>
      </c>
      <c r="C78" s="180">
        <v>92301</v>
      </c>
      <c r="D78" s="181" t="s">
        <v>13</v>
      </c>
      <c r="E78" s="179" t="s">
        <v>149</v>
      </c>
      <c r="F78" s="578">
        <f>Výdaje!D540</f>
        <v>0</v>
      </c>
      <c r="G78" s="432">
        <f>Výdaje!E540</f>
        <v>0</v>
      </c>
      <c r="H78" s="367">
        <f t="shared" si="7"/>
        <v>0</v>
      </c>
      <c r="I78" s="416"/>
      <c r="J78" s="399"/>
      <c r="K78" s="399"/>
    </row>
    <row r="79" spans="1:11" x14ac:dyDescent="0.2">
      <c r="A79" s="166"/>
      <c r="B79" s="167" t="s">
        <v>145</v>
      </c>
      <c r="C79" s="180">
        <v>92302</v>
      </c>
      <c r="D79" s="181" t="s">
        <v>20</v>
      </c>
      <c r="E79" s="170" t="s">
        <v>219</v>
      </c>
      <c r="F79" s="578">
        <f>Výdaje!D542</f>
        <v>8999.0349999999999</v>
      </c>
      <c r="G79" s="432">
        <f>Výdaje!E542</f>
        <v>13960.75</v>
      </c>
      <c r="H79" s="367">
        <f t="shared" si="7"/>
        <v>4961.7150000000001</v>
      </c>
      <c r="I79" s="416">
        <f>(G79/F79)-1</f>
        <v>0.55136078479525863</v>
      </c>
      <c r="J79" s="399"/>
      <c r="K79" s="399"/>
    </row>
    <row r="80" spans="1:11" x14ac:dyDescent="0.2">
      <c r="A80" s="166"/>
      <c r="B80" s="167" t="s">
        <v>145</v>
      </c>
      <c r="C80" s="180">
        <v>92303</v>
      </c>
      <c r="D80" s="181" t="s">
        <v>22</v>
      </c>
      <c r="E80" s="170" t="s">
        <v>175</v>
      </c>
      <c r="F80" s="578">
        <f>Výdaje!D565</f>
        <v>0</v>
      </c>
      <c r="G80" s="432">
        <f>Výdaje!E565</f>
        <v>15000</v>
      </c>
      <c r="H80" s="367">
        <f t="shared" si="7"/>
        <v>15000</v>
      </c>
      <c r="I80" s="416"/>
      <c r="J80" s="399"/>
      <c r="K80" s="399"/>
    </row>
    <row r="81" spans="1:11" x14ac:dyDescent="0.2">
      <c r="A81" s="166"/>
      <c r="B81" s="167" t="s">
        <v>145</v>
      </c>
      <c r="C81" s="180">
        <v>92304</v>
      </c>
      <c r="D81" s="181" t="s">
        <v>26</v>
      </c>
      <c r="E81" s="170" t="s">
        <v>153</v>
      </c>
      <c r="F81" s="578">
        <f>Výdaje!D568</f>
        <v>4467</v>
      </c>
      <c r="G81" s="432">
        <f>Výdaje!E568</f>
        <v>1495</v>
      </c>
      <c r="H81" s="367">
        <f t="shared" si="7"/>
        <v>-2972</v>
      </c>
      <c r="I81" s="416">
        <f>(G81/F81)-1</f>
        <v>-0.6653234833221402</v>
      </c>
      <c r="J81" s="399"/>
      <c r="K81" s="399"/>
    </row>
    <row r="82" spans="1:11" x14ac:dyDescent="0.2">
      <c r="A82" s="166"/>
      <c r="B82" s="167" t="s">
        <v>145</v>
      </c>
      <c r="C82" s="180">
        <v>92305</v>
      </c>
      <c r="D82" s="181" t="s">
        <v>30</v>
      </c>
      <c r="E82" s="170" t="s">
        <v>154</v>
      </c>
      <c r="F82" s="578">
        <v>0</v>
      </c>
      <c r="G82" s="432">
        <f>Výdaje!E574</f>
        <v>0</v>
      </c>
      <c r="H82" s="367">
        <f t="shared" si="7"/>
        <v>0</v>
      </c>
      <c r="I82" s="416"/>
      <c r="J82" s="399"/>
      <c r="K82" s="399"/>
    </row>
    <row r="83" spans="1:11" x14ac:dyDescent="0.2">
      <c r="A83" s="166"/>
      <c r="B83" s="167" t="s">
        <v>145</v>
      </c>
      <c r="C83" s="180">
        <v>92306</v>
      </c>
      <c r="D83" s="181" t="s">
        <v>33</v>
      </c>
      <c r="E83" s="706" t="s">
        <v>393</v>
      </c>
      <c r="F83" s="578">
        <f>Výdaje!D577</f>
        <v>58712.800000000003</v>
      </c>
      <c r="G83" s="432">
        <f>Výdaje!E577</f>
        <v>171080</v>
      </c>
      <c r="H83" s="367">
        <f t="shared" si="7"/>
        <v>112367.2</v>
      </c>
      <c r="I83" s="416">
        <f>(G83/F83)-1</f>
        <v>1.9138450218691663</v>
      </c>
      <c r="J83" s="399"/>
      <c r="K83" s="399"/>
    </row>
    <row r="84" spans="1:11" x14ac:dyDescent="0.2">
      <c r="A84" s="166"/>
      <c r="B84" s="167" t="s">
        <v>145</v>
      </c>
      <c r="C84" s="180">
        <v>92307</v>
      </c>
      <c r="D84" s="181" t="s">
        <v>34</v>
      </c>
      <c r="E84" s="170" t="s">
        <v>168</v>
      </c>
      <c r="F84" s="578">
        <f>Výdaje!D597</f>
        <v>2842.1900000000005</v>
      </c>
      <c r="G84" s="432">
        <f>Výdaje!E597</f>
        <v>3608.19</v>
      </c>
      <c r="H84" s="367">
        <f t="shared" si="7"/>
        <v>765.99999999999955</v>
      </c>
      <c r="I84" s="416">
        <f>(G84/F84)-1</f>
        <v>0.26951048311337367</v>
      </c>
      <c r="J84" s="399"/>
      <c r="K84" s="399"/>
    </row>
    <row r="85" spans="1:11" x14ac:dyDescent="0.2">
      <c r="A85" s="166"/>
      <c r="B85" s="167" t="s">
        <v>145</v>
      </c>
      <c r="C85" s="180">
        <v>92308</v>
      </c>
      <c r="D85" s="181" t="s">
        <v>37</v>
      </c>
      <c r="E85" s="170" t="s">
        <v>156</v>
      </c>
      <c r="F85" s="578">
        <f>Výdaje!D604</f>
        <v>0</v>
      </c>
      <c r="G85" s="432">
        <f>Výdaje!E604</f>
        <v>0</v>
      </c>
      <c r="H85" s="367">
        <f t="shared" si="7"/>
        <v>0</v>
      </c>
      <c r="I85" s="416"/>
      <c r="J85" s="399"/>
      <c r="K85" s="399"/>
    </row>
    <row r="86" spans="1:11" x14ac:dyDescent="0.2">
      <c r="A86" s="166"/>
      <c r="B86" s="167" t="s">
        <v>145</v>
      </c>
      <c r="C86" s="180">
        <v>92309</v>
      </c>
      <c r="D86" s="181" t="s">
        <v>41</v>
      </c>
      <c r="E86" s="170" t="s">
        <v>157</v>
      </c>
      <c r="F86" s="578">
        <f>Výdaje!D606</f>
        <v>0</v>
      </c>
      <c r="G86" s="432">
        <f>Výdaje!E606</f>
        <v>0</v>
      </c>
      <c r="H86" s="367">
        <f t="shared" si="7"/>
        <v>0</v>
      </c>
      <c r="I86" s="416"/>
      <c r="J86" s="399"/>
      <c r="K86" s="399"/>
    </row>
    <row r="87" spans="1:11" ht="13.5" thickBot="1" x14ac:dyDescent="0.25">
      <c r="A87" s="212"/>
      <c r="B87" s="167" t="s">
        <v>145</v>
      </c>
      <c r="C87" s="168">
        <v>92314</v>
      </c>
      <c r="D87" s="169" t="s">
        <v>56</v>
      </c>
      <c r="E87" s="170" t="s">
        <v>220</v>
      </c>
      <c r="F87" s="581">
        <f>Výdaje!D610</f>
        <v>104978.97499999998</v>
      </c>
      <c r="G87" s="435">
        <f>Výdaje!E610</f>
        <v>128087.25</v>
      </c>
      <c r="H87" s="367">
        <f t="shared" si="7"/>
        <v>23108.275000000023</v>
      </c>
      <c r="I87" s="416">
        <f t="shared" ref="I87:I98" si="8">(G87/F87)-1</f>
        <v>0.22012288651132317</v>
      </c>
      <c r="J87" s="399"/>
      <c r="K87" s="399"/>
    </row>
    <row r="88" spans="1:11" ht="13.5" thickBot="1" x14ac:dyDescent="0.25">
      <c r="A88" s="156" t="s">
        <v>144</v>
      </c>
      <c r="B88" s="157" t="s">
        <v>15</v>
      </c>
      <c r="C88" s="158">
        <v>924</v>
      </c>
      <c r="D88" s="144" t="s">
        <v>15</v>
      </c>
      <c r="E88" s="160" t="s">
        <v>169</v>
      </c>
      <c r="F88" s="705">
        <f>SUM(F89:F89)</f>
        <v>82235</v>
      </c>
      <c r="G88" s="429">
        <f>SUM(G89:G89)</f>
        <v>55275</v>
      </c>
      <c r="H88" s="296">
        <f t="shared" si="7"/>
        <v>-26960</v>
      </c>
      <c r="I88" s="412">
        <f t="shared" si="8"/>
        <v>-0.32784094363713745</v>
      </c>
      <c r="J88" s="399"/>
      <c r="K88" s="399"/>
    </row>
    <row r="89" spans="1:11" ht="13.5" thickBot="1" x14ac:dyDescent="0.25">
      <c r="A89" s="161"/>
      <c r="B89" s="162" t="s">
        <v>145</v>
      </c>
      <c r="C89" s="163">
        <v>92403</v>
      </c>
      <c r="D89" s="164" t="s">
        <v>22</v>
      </c>
      <c r="E89" s="165" t="s">
        <v>175</v>
      </c>
      <c r="F89" s="576">
        <f>Výdaje!D676</f>
        <v>82235</v>
      </c>
      <c r="G89" s="430">
        <f>Výdaje!E677</f>
        <v>55275</v>
      </c>
      <c r="H89" s="297"/>
      <c r="I89" s="419">
        <f t="shared" si="8"/>
        <v>-0.32784094363713745</v>
      </c>
      <c r="J89" s="399"/>
      <c r="K89" s="399"/>
    </row>
    <row r="90" spans="1:11" ht="13.5" thickBot="1" x14ac:dyDescent="0.25">
      <c r="A90" s="141" t="s">
        <v>144</v>
      </c>
      <c r="B90" s="142" t="s">
        <v>15</v>
      </c>
      <c r="C90" s="143">
        <v>925</v>
      </c>
      <c r="D90" s="144" t="s">
        <v>15</v>
      </c>
      <c r="E90" s="145" t="s">
        <v>170</v>
      </c>
      <c r="F90" s="705">
        <f>F91</f>
        <v>9156.24</v>
      </c>
      <c r="G90" s="429">
        <f>G91</f>
        <v>9428</v>
      </c>
      <c r="H90" s="296">
        <f>G90-F90</f>
        <v>271.76000000000022</v>
      </c>
      <c r="I90" s="412">
        <f t="shared" si="8"/>
        <v>2.9680305452893352E-2</v>
      </c>
      <c r="J90" s="399"/>
      <c r="K90" s="399"/>
    </row>
    <row r="91" spans="1:11" ht="13.5" thickBot="1" x14ac:dyDescent="0.25">
      <c r="A91" s="151"/>
      <c r="B91" s="152" t="s">
        <v>145</v>
      </c>
      <c r="C91" s="153">
        <v>92515</v>
      </c>
      <c r="D91" s="154" t="s">
        <v>58</v>
      </c>
      <c r="E91" s="155" t="s">
        <v>150</v>
      </c>
      <c r="F91" s="577">
        <f>Výdaje!D685</f>
        <v>9156.24</v>
      </c>
      <c r="G91" s="431">
        <f>Výdaje!E685</f>
        <v>9428</v>
      </c>
      <c r="H91" s="298"/>
      <c r="I91" s="415">
        <f t="shared" si="8"/>
        <v>2.9680305452893352E-2</v>
      </c>
      <c r="J91" s="399"/>
      <c r="K91" s="399"/>
    </row>
    <row r="92" spans="1:11" ht="13.5" thickBot="1" x14ac:dyDescent="0.25">
      <c r="A92" s="141" t="s">
        <v>144</v>
      </c>
      <c r="B92" s="142" t="s">
        <v>15</v>
      </c>
      <c r="C92" s="143">
        <v>931</v>
      </c>
      <c r="D92" s="144" t="s">
        <v>15</v>
      </c>
      <c r="E92" s="145" t="s">
        <v>186</v>
      </c>
      <c r="F92" s="705">
        <f>F93</f>
        <v>10000</v>
      </c>
      <c r="G92" s="429">
        <f>G93</f>
        <v>10000</v>
      </c>
      <c r="H92" s="296">
        <f>G92-F92</f>
        <v>0</v>
      </c>
      <c r="I92" s="412">
        <f t="shared" si="8"/>
        <v>0</v>
      </c>
      <c r="J92" s="399"/>
      <c r="K92" s="399"/>
    </row>
    <row r="93" spans="1:11" ht="13.5" thickBot="1" x14ac:dyDescent="0.25">
      <c r="A93" s="146"/>
      <c r="B93" s="147" t="s">
        <v>145</v>
      </c>
      <c r="C93" s="148">
        <v>93101</v>
      </c>
      <c r="D93" s="149" t="s">
        <v>13</v>
      </c>
      <c r="E93" s="179" t="s">
        <v>149</v>
      </c>
      <c r="F93" s="576">
        <f>Výdaje!D697</f>
        <v>10000</v>
      </c>
      <c r="G93" s="430">
        <f>Výdaje!E697</f>
        <v>10000</v>
      </c>
      <c r="H93" s="297"/>
      <c r="I93" s="419">
        <f t="shared" si="8"/>
        <v>0</v>
      </c>
      <c r="J93" s="399"/>
      <c r="K93" s="399"/>
    </row>
    <row r="94" spans="1:11" ht="13.5" thickBot="1" x14ac:dyDescent="0.25">
      <c r="A94" s="141" t="s">
        <v>144</v>
      </c>
      <c r="B94" s="142" t="s">
        <v>15</v>
      </c>
      <c r="C94" s="143">
        <v>932</v>
      </c>
      <c r="D94" s="144" t="s">
        <v>15</v>
      </c>
      <c r="E94" s="145" t="s">
        <v>171</v>
      </c>
      <c r="F94" s="705">
        <f>F95</f>
        <v>25800</v>
      </c>
      <c r="G94" s="429">
        <f>G95</f>
        <v>28820</v>
      </c>
      <c r="H94" s="296">
        <f>G94-F94</f>
        <v>3020</v>
      </c>
      <c r="I94" s="412">
        <f t="shared" si="8"/>
        <v>0.11705426356589155</v>
      </c>
      <c r="J94" s="399"/>
      <c r="K94" s="399"/>
    </row>
    <row r="95" spans="1:11" ht="13.5" thickBot="1" x14ac:dyDescent="0.25">
      <c r="A95" s="146"/>
      <c r="B95" s="147" t="s">
        <v>145</v>
      </c>
      <c r="C95" s="148">
        <v>93208</v>
      </c>
      <c r="D95" s="149" t="s">
        <v>37</v>
      </c>
      <c r="E95" s="170" t="s">
        <v>156</v>
      </c>
      <c r="F95" s="576">
        <f>Výdaje!D698</f>
        <v>25800</v>
      </c>
      <c r="G95" s="430">
        <f>Výdaje!E698</f>
        <v>28820</v>
      </c>
      <c r="H95" s="297"/>
      <c r="I95" s="419">
        <f t="shared" si="8"/>
        <v>0.11705426356589155</v>
      </c>
      <c r="K95" s="399"/>
    </row>
    <row r="96" spans="1:11" ht="13.5" thickBot="1" x14ac:dyDescent="0.25">
      <c r="A96" s="141" t="s">
        <v>144</v>
      </c>
      <c r="B96" s="142" t="s">
        <v>15</v>
      </c>
      <c r="C96" s="143">
        <v>934</v>
      </c>
      <c r="D96" s="144" t="s">
        <v>15</v>
      </c>
      <c r="E96" s="145" t="s">
        <v>187</v>
      </c>
      <c r="F96" s="705">
        <f>F97</f>
        <v>2000</v>
      </c>
      <c r="G96" s="429">
        <f>G97</f>
        <v>2000</v>
      </c>
      <c r="H96" s="296">
        <f>G96-F96</f>
        <v>0</v>
      </c>
      <c r="I96" s="412">
        <f t="shared" si="8"/>
        <v>0</v>
      </c>
      <c r="J96" s="405"/>
    </row>
    <row r="97" spans="1:11" ht="13.5" thickBot="1" x14ac:dyDescent="0.25">
      <c r="A97" s="151"/>
      <c r="B97" s="152" t="s">
        <v>145</v>
      </c>
      <c r="C97" s="153">
        <v>93408</v>
      </c>
      <c r="D97" s="154" t="s">
        <v>37</v>
      </c>
      <c r="E97" s="170" t="s">
        <v>156</v>
      </c>
      <c r="F97" s="577">
        <f>Výdaje!D706</f>
        <v>2000</v>
      </c>
      <c r="G97" s="431">
        <f>Výdaje!E706</f>
        <v>2000</v>
      </c>
      <c r="H97" s="298"/>
      <c r="I97" s="415">
        <f t="shared" si="8"/>
        <v>0</v>
      </c>
    </row>
    <row r="98" spans="1:11" ht="13.5" thickBot="1" x14ac:dyDescent="0.25">
      <c r="A98" s="141" t="s">
        <v>144</v>
      </c>
      <c r="B98" s="142" t="s">
        <v>15</v>
      </c>
      <c r="C98" s="143">
        <v>926</v>
      </c>
      <c r="D98" s="144" t="s">
        <v>15</v>
      </c>
      <c r="E98" s="145" t="s">
        <v>189</v>
      </c>
      <c r="F98" s="705">
        <f>SUM(F99:F107)</f>
        <v>83113.63</v>
      </c>
      <c r="G98" s="429">
        <f>SUM(G99:G107)</f>
        <v>110820</v>
      </c>
      <c r="H98" s="296">
        <f>G98-F98</f>
        <v>27706.369999999995</v>
      </c>
      <c r="I98" s="412">
        <f t="shared" si="8"/>
        <v>0.3333553112768628</v>
      </c>
    </row>
    <row r="99" spans="1:11" x14ac:dyDescent="0.2">
      <c r="A99" s="175"/>
      <c r="B99" s="176" t="s">
        <v>145</v>
      </c>
      <c r="C99" s="210" t="s">
        <v>188</v>
      </c>
      <c r="D99" s="211" t="s">
        <v>15</v>
      </c>
      <c r="E99" s="179" t="s">
        <v>198</v>
      </c>
      <c r="F99" s="580">
        <f>Výdaje!D695</f>
        <v>83113.63</v>
      </c>
      <c r="G99" s="434">
        <v>0</v>
      </c>
      <c r="H99" s="300"/>
      <c r="I99" s="420"/>
    </row>
    <row r="100" spans="1:11" x14ac:dyDescent="0.2">
      <c r="A100" s="175"/>
      <c r="B100" s="176" t="s">
        <v>145</v>
      </c>
      <c r="C100" s="210">
        <v>92601</v>
      </c>
      <c r="D100" s="211" t="s">
        <v>13</v>
      </c>
      <c r="E100" s="179" t="s">
        <v>149</v>
      </c>
      <c r="F100" s="580">
        <f>Výdaje!D687</f>
        <v>0</v>
      </c>
      <c r="G100" s="434">
        <f>Výdaje!E687</f>
        <v>14800</v>
      </c>
      <c r="H100" s="300"/>
      <c r="I100" s="420"/>
    </row>
    <row r="101" spans="1:11" x14ac:dyDescent="0.2">
      <c r="A101" s="166"/>
      <c r="B101" s="167" t="s">
        <v>145</v>
      </c>
      <c r="C101" s="180">
        <v>92602</v>
      </c>
      <c r="D101" s="181" t="s">
        <v>20</v>
      </c>
      <c r="E101" s="170" t="s">
        <v>160</v>
      </c>
      <c r="F101" s="578">
        <f>Výdaje!D688</f>
        <v>0</v>
      </c>
      <c r="G101" s="432">
        <f>Výdaje!E688</f>
        <v>32220</v>
      </c>
      <c r="H101" s="299"/>
      <c r="I101" s="418"/>
    </row>
    <row r="102" spans="1:11" s="183" customFormat="1" x14ac:dyDescent="0.2">
      <c r="A102" s="166"/>
      <c r="B102" s="167" t="s">
        <v>145</v>
      </c>
      <c r="C102" s="180">
        <v>92604</v>
      </c>
      <c r="D102" s="181" t="s">
        <v>26</v>
      </c>
      <c r="E102" s="170" t="s">
        <v>153</v>
      </c>
      <c r="F102" s="578">
        <f>Výdaje!D689</f>
        <v>0</v>
      </c>
      <c r="G102" s="432">
        <f>Výdaje!E689</f>
        <v>23980</v>
      </c>
      <c r="H102" s="299"/>
      <c r="I102" s="418"/>
      <c r="K102" s="136"/>
    </row>
    <row r="103" spans="1:11" x14ac:dyDescent="0.2">
      <c r="A103" s="166"/>
      <c r="B103" s="167" t="s">
        <v>145</v>
      </c>
      <c r="C103" s="180">
        <v>92605</v>
      </c>
      <c r="D103" s="181" t="s">
        <v>30</v>
      </c>
      <c r="E103" s="170" t="s">
        <v>154</v>
      </c>
      <c r="F103" s="578">
        <f>Výdaje!D690</f>
        <v>0</v>
      </c>
      <c r="G103" s="432">
        <f>Výdaje!E690</f>
        <v>1000</v>
      </c>
      <c r="H103" s="299"/>
      <c r="I103" s="418"/>
      <c r="K103" s="183"/>
    </row>
    <row r="104" spans="1:11" s="183" customFormat="1" x14ac:dyDescent="0.2">
      <c r="A104" s="166"/>
      <c r="B104" s="167" t="s">
        <v>145</v>
      </c>
      <c r="C104" s="180">
        <v>92606</v>
      </c>
      <c r="D104" s="181" t="s">
        <v>33</v>
      </c>
      <c r="E104" s="706" t="s">
        <v>393</v>
      </c>
      <c r="F104" s="578">
        <f>Výdaje!D691</f>
        <v>0</v>
      </c>
      <c r="G104" s="432">
        <f>Výdaje!E691</f>
        <v>6600</v>
      </c>
      <c r="H104" s="299"/>
      <c r="I104" s="418"/>
      <c r="J104" s="370"/>
      <c r="K104" s="136"/>
    </row>
    <row r="105" spans="1:11" x14ac:dyDescent="0.2">
      <c r="A105" s="166"/>
      <c r="B105" s="167" t="s">
        <v>145</v>
      </c>
      <c r="C105" s="180">
        <v>92607</v>
      </c>
      <c r="D105" s="181" t="s">
        <v>34</v>
      </c>
      <c r="E105" s="170" t="s">
        <v>168</v>
      </c>
      <c r="F105" s="578">
        <f>Výdaje!D692</f>
        <v>0</v>
      </c>
      <c r="G105" s="432">
        <f>Výdaje!E692</f>
        <v>15000</v>
      </c>
      <c r="H105" s="299"/>
      <c r="I105" s="418"/>
      <c r="K105" s="183"/>
    </row>
    <row r="106" spans="1:11" s="183" customFormat="1" x14ac:dyDescent="0.2">
      <c r="A106" s="166"/>
      <c r="B106" s="167" t="s">
        <v>145</v>
      </c>
      <c r="C106" s="180">
        <v>92608</v>
      </c>
      <c r="D106" s="181" t="s">
        <v>37</v>
      </c>
      <c r="E106" s="170" t="s">
        <v>156</v>
      </c>
      <c r="F106" s="578">
        <f>Výdaje!D693</f>
        <v>0</v>
      </c>
      <c r="G106" s="432">
        <f>Výdaje!E693</f>
        <v>15320</v>
      </c>
      <c r="H106" s="299"/>
      <c r="I106" s="418"/>
      <c r="K106" s="136"/>
    </row>
    <row r="107" spans="1:11" ht="13.5" thickBot="1" x14ac:dyDescent="0.25">
      <c r="A107" s="166"/>
      <c r="B107" s="167" t="s">
        <v>145</v>
      </c>
      <c r="C107" s="180">
        <v>92609</v>
      </c>
      <c r="D107" s="181" t="s">
        <v>41</v>
      </c>
      <c r="E107" s="170" t="s">
        <v>157</v>
      </c>
      <c r="F107" s="578">
        <f>Výdaje!D694</f>
        <v>0</v>
      </c>
      <c r="G107" s="432">
        <f>Výdaje!E694</f>
        <v>1900</v>
      </c>
      <c r="H107" s="299"/>
      <c r="I107" s="418"/>
      <c r="K107" s="370"/>
    </row>
    <row r="108" spans="1:11" ht="24.75" thickBot="1" x14ac:dyDescent="0.25">
      <c r="A108" s="182" t="s">
        <v>144</v>
      </c>
      <c r="B108" s="883" t="s">
        <v>172</v>
      </c>
      <c r="C108" s="884"/>
      <c r="D108" s="884"/>
      <c r="E108" s="884"/>
      <c r="F108" s="209">
        <f>F5+F8+F10+F17+F26+F49+F59+F72+F77+F88+F90+F92+F94+F96+F98+F44</f>
        <v>3277476.99</v>
      </c>
      <c r="G108" s="209">
        <f>G5+G8+G10+G17+G26+G49+G59+G72+G77+G88+G90+G92+G94+G96+G98+G44</f>
        <v>3886424.12</v>
      </c>
      <c r="H108" s="209">
        <f>H5+H8+H10+H17+H26+H49+H59+H72+H77+H88+H90+H92+H94+H96+H98+H44</f>
        <v>608947.13</v>
      </c>
      <c r="I108" s="421">
        <f>(G108/F108)-1</f>
        <v>0.18579753019105105</v>
      </c>
    </row>
    <row r="109" spans="1:11" x14ac:dyDescent="0.2">
      <c r="A109" s="754"/>
      <c r="B109" s="755"/>
      <c r="C109" s="755"/>
      <c r="D109" s="755"/>
      <c r="E109" s="755"/>
      <c r="F109" s="208"/>
      <c r="G109" s="208"/>
      <c r="H109" s="208"/>
      <c r="I109" s="756"/>
      <c r="J109" s="369"/>
    </row>
    <row r="110" spans="1:11" ht="13.5" thickBot="1" x14ac:dyDescent="0.25">
      <c r="F110" s="757"/>
      <c r="G110" s="758"/>
      <c r="I110" s="409"/>
    </row>
    <row r="111" spans="1:11" ht="24.75" thickBot="1" x14ac:dyDescent="0.25">
      <c r="A111" s="184" t="s">
        <v>144</v>
      </c>
      <c r="B111" s="885" t="s">
        <v>173</v>
      </c>
      <c r="C111" s="886"/>
      <c r="D111" s="886"/>
      <c r="E111" s="886"/>
      <c r="F111" s="185">
        <f>'Bilance Příjmů a Výdajů, saldo'!E16</f>
        <v>3277476.9899999998</v>
      </c>
      <c r="G111" s="185">
        <f>'Bilance Příjmů a Výdajů, saldo'!F16</f>
        <v>3886424.1199999996</v>
      </c>
      <c r="H111" s="350" t="s">
        <v>15</v>
      </c>
      <c r="I111" s="410"/>
    </row>
    <row r="112" spans="1:11" ht="13.5" thickBot="1" x14ac:dyDescent="0.25">
      <c r="F112" s="240"/>
      <c r="I112" s="409"/>
    </row>
    <row r="113" spans="1:9" ht="24.75" thickBot="1" x14ac:dyDescent="0.25">
      <c r="A113" s="186" t="s">
        <v>144</v>
      </c>
      <c r="B113" s="887" t="s">
        <v>174</v>
      </c>
      <c r="C113" s="888"/>
      <c r="D113" s="888"/>
      <c r="E113" s="888"/>
      <c r="F113" s="436">
        <f>F111-F108</f>
        <v>0</v>
      </c>
      <c r="G113" s="777">
        <f>G111-G108</f>
        <v>0</v>
      </c>
      <c r="H113" s="351" t="s">
        <v>15</v>
      </c>
      <c r="I113" s="410"/>
    </row>
    <row r="116" spans="1:9" x14ac:dyDescent="0.2">
      <c r="E116" s="240"/>
    </row>
  </sheetData>
  <mergeCells count="4">
    <mergeCell ref="B108:E108"/>
    <mergeCell ref="B111:E111"/>
    <mergeCell ref="B113:E113"/>
    <mergeCell ref="A2:I2"/>
  </mergeCells>
  <printOptions horizontalCentered="1"/>
  <pageMargins left="7.874015748031496E-2" right="7.874015748031496E-2" top="0.19685039370078741" bottom="0.19685039370078741" header="0.31496062992125984" footer="0.31496062992125984"/>
  <pageSetup paperSize="9" scale="94" orientation="portrait" r:id="rId1"/>
  <headerFooter alignWithMargins="0"/>
  <rowBreaks count="1" manualBreakCount="1">
    <brk id="58" max="16383" man="1"/>
  </rowBreaks>
  <ignoredErrors>
    <ignoredError sqref="G91:G95" formula="1"/>
    <ignoredError sqref="D6:F90 D97:F107 D91:E96" numberStoredAsText="1"/>
    <ignoredError sqref="F91:F96" numberStoredAsText="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6600"/>
    <pageSetUpPr fitToPage="1"/>
  </sheetPr>
  <dimension ref="A1:U713"/>
  <sheetViews>
    <sheetView zoomScaleNormal="100" zoomScaleSheetLayoutView="75" workbookViewId="0">
      <pane ySplit="8" topLeftCell="A9" activePane="bottomLeft" state="frozen"/>
      <selection pane="bottomLeft" activeCell="K23" sqref="K23"/>
    </sheetView>
  </sheetViews>
  <sheetFormatPr defaultRowHeight="11.25" x14ac:dyDescent="0.2"/>
  <cols>
    <col min="1" max="1" width="4.28515625" style="55" customWidth="1"/>
    <col min="2" max="2" width="4" style="56" customWidth="1"/>
    <col min="3" max="3" width="52.28515625" style="57" customWidth="1"/>
    <col min="4" max="4" width="10" style="58" customWidth="1"/>
    <col min="5" max="5" width="10" style="59" customWidth="1"/>
    <col min="6" max="8" width="10" style="58" customWidth="1"/>
    <col min="9" max="9" width="8.7109375" style="58" bestFit="1" customWidth="1"/>
    <col min="10" max="10" width="11.5703125" style="323" customWidth="1"/>
    <col min="11" max="11" width="9.5703125" style="321" customWidth="1"/>
    <col min="12" max="12" width="11.5703125" style="57" bestFit="1" customWidth="1"/>
    <col min="13" max="13" width="13" style="57" customWidth="1"/>
    <col min="14" max="17" width="9.140625" style="57"/>
    <col min="18" max="18" width="9.140625" style="60" hidden="1" customWidth="1"/>
    <col min="19" max="20" width="9.140625" style="57"/>
    <col min="21" max="21" width="12" style="57" bestFit="1" customWidth="1"/>
    <col min="22" max="16384" width="9.140625" style="57"/>
  </cols>
  <sheetData>
    <row r="1" spans="1:21" x14ac:dyDescent="0.2">
      <c r="H1" s="388"/>
      <c r="I1" s="388"/>
    </row>
    <row r="2" spans="1:21" ht="18" x14ac:dyDescent="0.25">
      <c r="A2" s="857" t="s">
        <v>384</v>
      </c>
      <c r="B2" s="857"/>
      <c r="C2" s="857"/>
      <c r="D2" s="857"/>
      <c r="E2" s="857"/>
      <c r="F2" s="857"/>
      <c r="G2" s="857"/>
      <c r="H2" s="857"/>
      <c r="I2" s="508"/>
      <c r="K2" s="389"/>
      <c r="R2" s="61"/>
    </row>
    <row r="3" spans="1:21" x14ac:dyDescent="0.2">
      <c r="A3" s="62"/>
      <c r="B3" s="63"/>
      <c r="C3" s="64"/>
      <c r="D3" s="65"/>
      <c r="E3" s="66"/>
      <c r="F3" s="65"/>
      <c r="G3" s="65"/>
      <c r="H3" s="65"/>
      <c r="I3" s="65"/>
      <c r="R3" s="61"/>
    </row>
    <row r="4" spans="1:21" ht="15.75" x14ac:dyDescent="0.25">
      <c r="A4" s="890" t="s">
        <v>385</v>
      </c>
      <c r="B4" s="890"/>
      <c r="C4" s="890"/>
      <c r="D4" s="890"/>
      <c r="E4" s="890"/>
      <c r="F4" s="890"/>
      <c r="G4" s="890"/>
      <c r="H4" s="890"/>
      <c r="I4" s="800"/>
      <c r="R4" s="61"/>
    </row>
    <row r="5" spans="1:21" s="71" customFormat="1" ht="15.75" x14ac:dyDescent="0.25">
      <c r="A5" s="67"/>
      <c r="B5" s="68"/>
      <c r="C5" s="69"/>
      <c r="D5" s="65"/>
      <c r="E5" s="70"/>
      <c r="F5" s="65"/>
      <c r="G5" s="65"/>
      <c r="H5" s="65"/>
      <c r="I5" s="65"/>
      <c r="J5" s="323"/>
      <c r="K5" s="322"/>
      <c r="R5" s="61"/>
    </row>
    <row r="6" spans="1:21" s="71" customFormat="1" ht="15.75" x14ac:dyDescent="0.25">
      <c r="A6" s="891" t="s">
        <v>82</v>
      </c>
      <c r="B6" s="891"/>
      <c r="C6" s="891"/>
      <c r="D6" s="891"/>
      <c r="E6" s="891"/>
      <c r="F6" s="891"/>
      <c r="G6" s="891"/>
      <c r="H6" s="891"/>
      <c r="I6" s="800"/>
      <c r="J6" s="323"/>
      <c r="K6" s="322"/>
      <c r="R6" s="61"/>
    </row>
    <row r="7" spans="1:21" ht="12" thickBot="1" x14ac:dyDescent="0.25">
      <c r="A7" s="72"/>
      <c r="C7" s="72"/>
      <c r="D7" s="73"/>
      <c r="E7" s="74"/>
      <c r="F7" s="73"/>
      <c r="G7" s="73"/>
      <c r="H7" s="9" t="s">
        <v>2</v>
      </c>
      <c r="I7" s="9"/>
      <c r="R7" s="75"/>
    </row>
    <row r="8" spans="1:21" s="76" customFormat="1" ht="23.25" thickBot="1" x14ac:dyDescent="0.25">
      <c r="A8" s="456" t="s">
        <v>83</v>
      </c>
      <c r="B8" s="457" t="s">
        <v>9</v>
      </c>
      <c r="C8" s="456" t="s">
        <v>84</v>
      </c>
      <c r="D8" s="557" t="s">
        <v>381</v>
      </c>
      <c r="E8" s="556" t="s">
        <v>285</v>
      </c>
      <c r="F8" s="201" t="s">
        <v>324</v>
      </c>
      <c r="G8" s="201" t="s">
        <v>363</v>
      </c>
      <c r="H8" s="201" t="s">
        <v>388</v>
      </c>
      <c r="I8" s="618"/>
      <c r="J8" s="324"/>
      <c r="K8" s="321"/>
      <c r="R8" s="77" t="s">
        <v>85</v>
      </c>
    </row>
    <row r="9" spans="1:21" s="76" customFormat="1" ht="12" thickBot="1" x14ac:dyDescent="0.25">
      <c r="A9" s="620">
        <v>910</v>
      </c>
      <c r="B9" s="620" t="s">
        <v>15</v>
      </c>
      <c r="C9" s="460" t="s">
        <v>86</v>
      </c>
      <c r="D9" s="461">
        <v>35729</v>
      </c>
      <c r="E9" s="461">
        <v>37014.67</v>
      </c>
      <c r="F9" s="461">
        <v>38964.533750000002</v>
      </c>
      <c r="G9" s="461">
        <v>42743.885437500008</v>
      </c>
      <c r="H9" s="461">
        <v>42226.204709375008</v>
      </c>
      <c r="I9" s="70"/>
      <c r="J9" s="619"/>
      <c r="K9" s="321"/>
      <c r="R9" s="78"/>
    </row>
    <row r="10" spans="1:21" s="76" customFormat="1" x14ac:dyDescent="0.2">
      <c r="A10" s="616">
        <v>910</v>
      </c>
      <c r="B10" s="621" t="s">
        <v>13</v>
      </c>
      <c r="C10" s="462" t="s">
        <v>87</v>
      </c>
      <c r="D10" s="463">
        <v>4924.8</v>
      </c>
      <c r="E10" s="463">
        <v>4894.8</v>
      </c>
      <c r="F10" s="463">
        <v>4894.8</v>
      </c>
      <c r="G10" s="463">
        <v>4944.8</v>
      </c>
      <c r="H10" s="463">
        <v>4894.8</v>
      </c>
      <c r="I10" s="70"/>
      <c r="J10" s="324"/>
      <c r="K10" s="321"/>
      <c r="R10" s="79"/>
    </row>
    <row r="11" spans="1:21" s="76" customFormat="1" x14ac:dyDescent="0.2">
      <c r="A11" s="616">
        <v>910</v>
      </c>
      <c r="B11" s="621"/>
      <c r="C11" s="464" t="s">
        <v>88</v>
      </c>
      <c r="D11" s="465">
        <v>3142.7999999999997</v>
      </c>
      <c r="E11" s="213">
        <v>3142.7999999999997</v>
      </c>
      <c r="F11" s="131">
        <v>3142.7999999999997</v>
      </c>
      <c r="G11" s="131">
        <v>3142.7999999999997</v>
      </c>
      <c r="H11" s="131">
        <v>3142.7999999999997</v>
      </c>
      <c r="I11" s="438"/>
      <c r="J11" s="836"/>
      <c r="K11" s="836"/>
      <c r="L11" s="836"/>
      <c r="M11" s="836"/>
      <c r="N11" s="836"/>
      <c r="R11" s="80"/>
    </row>
    <row r="12" spans="1:21" x14ac:dyDescent="0.2">
      <c r="A12" s="616">
        <v>910</v>
      </c>
      <c r="B12" s="621"/>
      <c r="C12" s="509" t="s">
        <v>89</v>
      </c>
      <c r="D12" s="466">
        <v>1782.0000000000005</v>
      </c>
      <c r="E12" s="207">
        <v>1752.0000000000005</v>
      </c>
      <c r="F12" s="190">
        <v>1752.0000000000005</v>
      </c>
      <c r="G12" s="190">
        <v>1802.0000000000005</v>
      </c>
      <c r="H12" s="190">
        <v>1752.0000000000005</v>
      </c>
      <c r="I12" s="438"/>
      <c r="J12" s="837"/>
      <c r="K12" s="837"/>
      <c r="L12" s="837"/>
      <c r="M12" s="837"/>
      <c r="R12" s="81"/>
    </row>
    <row r="13" spans="1:21" s="82" customFormat="1" ht="12.75" x14ac:dyDescent="0.2">
      <c r="A13" s="616">
        <v>910</v>
      </c>
      <c r="B13" s="617" t="s">
        <v>58</v>
      </c>
      <c r="C13" s="510" t="s">
        <v>90</v>
      </c>
      <c r="D13" s="467">
        <v>30804.2</v>
      </c>
      <c r="E13" s="467">
        <v>32119.87</v>
      </c>
      <c r="F13" s="467">
        <v>34069.733749999999</v>
      </c>
      <c r="G13" s="467">
        <v>37799.085437500005</v>
      </c>
      <c r="H13" s="467">
        <v>37331.404709375005</v>
      </c>
      <c r="I13" s="442"/>
      <c r="J13" s="837"/>
      <c r="K13" s="321"/>
      <c r="R13" s="83"/>
    </row>
    <row r="14" spans="1:21" s="82" customFormat="1" ht="12.75" x14ac:dyDescent="0.2">
      <c r="A14" s="616">
        <v>910</v>
      </c>
      <c r="B14" s="617"/>
      <c r="C14" s="511" t="s">
        <v>91</v>
      </c>
      <c r="D14" s="555">
        <v>26722.2</v>
      </c>
      <c r="E14" s="213">
        <v>28095.87</v>
      </c>
      <c r="F14" s="131">
        <v>29535.733749999999</v>
      </c>
      <c r="G14" s="131">
        <v>30995.085437500002</v>
      </c>
      <c r="H14" s="131">
        <v>32527.404709375005</v>
      </c>
      <c r="I14" s="438"/>
      <c r="J14" s="619"/>
      <c r="K14" s="619"/>
      <c r="L14" s="619"/>
      <c r="M14" s="619"/>
      <c r="N14" s="619"/>
      <c r="R14" s="80"/>
    </row>
    <row r="15" spans="1:21" s="82" customFormat="1" ht="13.5" thickBot="1" x14ac:dyDescent="0.25">
      <c r="A15" s="616">
        <v>910</v>
      </c>
      <c r="B15" s="617"/>
      <c r="C15" s="511" t="s">
        <v>92</v>
      </c>
      <c r="D15" s="465">
        <v>4082</v>
      </c>
      <c r="E15" s="213">
        <v>4024</v>
      </c>
      <c r="F15" s="131">
        <v>4534</v>
      </c>
      <c r="G15" s="131">
        <v>6804</v>
      </c>
      <c r="H15" s="131">
        <v>4804</v>
      </c>
      <c r="I15" s="438"/>
      <c r="J15" s="323"/>
      <c r="K15" s="321"/>
      <c r="R15" s="84"/>
      <c r="U15" s="437"/>
    </row>
    <row r="16" spans="1:21" s="82" customFormat="1" ht="13.5" thickBot="1" x14ac:dyDescent="0.25">
      <c r="A16" s="622">
        <v>911</v>
      </c>
      <c r="B16" s="622" t="s">
        <v>15</v>
      </c>
      <c r="C16" s="514" t="s">
        <v>93</v>
      </c>
      <c r="D16" s="461">
        <v>325331.84999999998</v>
      </c>
      <c r="E16" s="461">
        <v>343886.78</v>
      </c>
      <c r="F16" s="461">
        <v>354525.24556300003</v>
      </c>
      <c r="G16" s="461">
        <v>365607.3125298901</v>
      </c>
      <c r="H16" s="461">
        <v>375077.77512178675</v>
      </c>
      <c r="I16" s="70"/>
      <c r="J16" s="654"/>
      <c r="K16" s="321"/>
      <c r="R16" s="78"/>
      <c r="U16" s="359"/>
    </row>
    <row r="17" spans="1:18" s="82" customFormat="1" ht="12.75" x14ac:dyDescent="0.2">
      <c r="A17" s="616">
        <v>911</v>
      </c>
      <c r="B17" s="617" t="s">
        <v>58</v>
      </c>
      <c r="C17" s="515" t="s">
        <v>90</v>
      </c>
      <c r="D17" s="463">
        <v>325331.84999999998</v>
      </c>
      <c r="E17" s="463">
        <v>343886.78</v>
      </c>
      <c r="F17" s="463">
        <v>354525.24556300003</v>
      </c>
      <c r="G17" s="463">
        <v>365607.3125298901</v>
      </c>
      <c r="H17" s="463">
        <v>375077.77512178675</v>
      </c>
      <c r="I17" s="70"/>
      <c r="J17" s="619"/>
      <c r="K17" s="619"/>
      <c r="L17" s="619"/>
      <c r="M17" s="619"/>
      <c r="N17" s="323"/>
      <c r="R17" s="79"/>
    </row>
    <row r="18" spans="1:18" s="82" customFormat="1" ht="12.75" x14ac:dyDescent="0.2">
      <c r="A18" s="616">
        <v>911</v>
      </c>
      <c r="B18" s="617"/>
      <c r="C18" s="509" t="s">
        <v>94</v>
      </c>
      <c r="D18" s="466">
        <v>281471.83999999997</v>
      </c>
      <c r="E18" s="207">
        <v>298039.78000000003</v>
      </c>
      <c r="F18" s="190">
        <v>306784.80556300003</v>
      </c>
      <c r="G18" s="190">
        <v>315792.17972989008</v>
      </c>
      <c r="H18" s="190">
        <v>325069.77512178675</v>
      </c>
      <c r="I18" s="438"/>
      <c r="J18" s="619"/>
      <c r="K18" s="619"/>
      <c r="L18" s="619"/>
      <c r="M18" s="619"/>
      <c r="N18" s="619"/>
      <c r="R18" s="81"/>
    </row>
    <row r="19" spans="1:18" s="82" customFormat="1" ht="13.5" thickBot="1" x14ac:dyDescent="0.25">
      <c r="A19" s="616">
        <v>911</v>
      </c>
      <c r="B19" s="617"/>
      <c r="C19" s="509" t="s">
        <v>95</v>
      </c>
      <c r="D19" s="466">
        <v>43860.01</v>
      </c>
      <c r="E19" s="207">
        <v>45847</v>
      </c>
      <c r="F19" s="190">
        <v>47740.44</v>
      </c>
      <c r="G19" s="190">
        <v>49815.132800000007</v>
      </c>
      <c r="H19" s="190">
        <v>50008</v>
      </c>
      <c r="I19" s="438"/>
      <c r="J19" s="619"/>
      <c r="K19" s="619"/>
      <c r="L19" s="619"/>
      <c r="M19" s="619"/>
      <c r="N19" s="619"/>
      <c r="R19" s="85"/>
    </row>
    <row r="20" spans="1:18" s="82" customFormat="1" ht="13.5" thickBot="1" x14ac:dyDescent="0.25">
      <c r="A20" s="622">
        <v>913</v>
      </c>
      <c r="B20" s="622" t="s">
        <v>15</v>
      </c>
      <c r="C20" s="514" t="s">
        <v>96</v>
      </c>
      <c r="D20" s="461">
        <v>1083152.8600000001</v>
      </c>
      <c r="E20" s="461">
        <v>1276840.81</v>
      </c>
      <c r="F20" s="461">
        <v>1327014.4424000003</v>
      </c>
      <c r="G20" s="461">
        <v>1379595.0200960001</v>
      </c>
      <c r="H20" s="461">
        <v>1431030.0979366403</v>
      </c>
      <c r="I20" s="70"/>
      <c r="J20" s="660"/>
      <c r="K20" s="322"/>
      <c r="L20" s="86"/>
      <c r="M20" s="86"/>
      <c r="N20" s="86"/>
      <c r="O20" s="86"/>
      <c r="R20" s="78"/>
    </row>
    <row r="21" spans="1:18" s="82" customFormat="1" ht="12.75" x14ac:dyDescent="0.2">
      <c r="A21" s="616">
        <v>913</v>
      </c>
      <c r="B21" s="623" t="s">
        <v>26</v>
      </c>
      <c r="C21" s="515" t="s">
        <v>97</v>
      </c>
      <c r="D21" s="463">
        <v>276009.84999999998</v>
      </c>
      <c r="E21" s="463">
        <v>300362.7</v>
      </c>
      <c r="F21" s="463">
        <v>312377.20800000004</v>
      </c>
      <c r="G21" s="463">
        <v>324872.29632000008</v>
      </c>
      <c r="H21" s="463">
        <v>334618.46520960011</v>
      </c>
      <c r="I21" s="438"/>
      <c r="J21" s="619"/>
      <c r="K21" s="619"/>
      <c r="L21" s="619"/>
      <c r="M21" s="619"/>
      <c r="N21" s="619"/>
      <c r="O21" s="86"/>
      <c r="R21" s="79"/>
    </row>
    <row r="22" spans="1:18" s="87" customFormat="1" ht="12.75" x14ac:dyDescent="0.2">
      <c r="A22" s="616">
        <v>913</v>
      </c>
      <c r="B22" s="621" t="s">
        <v>30</v>
      </c>
      <c r="C22" s="468" t="s">
        <v>98</v>
      </c>
      <c r="D22" s="463">
        <v>138663.17000000001</v>
      </c>
      <c r="E22" s="463">
        <v>132966.79999999999</v>
      </c>
      <c r="F22" s="463">
        <v>138285.47199999998</v>
      </c>
      <c r="G22" s="463">
        <v>143816.89087999999</v>
      </c>
      <c r="H22" s="463">
        <v>149569.56651519999</v>
      </c>
      <c r="I22" s="438"/>
      <c r="J22" s="619"/>
      <c r="K22" s="325"/>
      <c r="R22" s="88"/>
    </row>
    <row r="23" spans="1:18" s="89" customFormat="1" ht="12.75" x14ac:dyDescent="0.2">
      <c r="A23" s="616">
        <v>913</v>
      </c>
      <c r="B23" s="617" t="s">
        <v>33</v>
      </c>
      <c r="C23" s="470" t="s">
        <v>402</v>
      </c>
      <c r="D23" s="463">
        <v>311136</v>
      </c>
      <c r="E23" s="463">
        <v>340245.8</v>
      </c>
      <c r="F23" s="463">
        <v>353855.63200000004</v>
      </c>
      <c r="G23" s="463">
        <v>368009.85728</v>
      </c>
      <c r="H23" s="463">
        <v>382730.25157120003</v>
      </c>
      <c r="I23" s="438"/>
      <c r="J23" s="619"/>
      <c r="K23" s="321"/>
      <c r="R23" s="88"/>
    </row>
    <row r="24" spans="1:18" s="90" customFormat="1" ht="12.75" x14ac:dyDescent="0.2">
      <c r="A24" s="616">
        <v>913</v>
      </c>
      <c r="B24" s="617"/>
      <c r="C24" s="471" t="s">
        <v>129</v>
      </c>
      <c r="D24" s="472">
        <v>36576</v>
      </c>
      <c r="E24" s="242">
        <v>38404.800000000003</v>
      </c>
      <c r="F24" s="473">
        <v>39940.992000000006</v>
      </c>
      <c r="G24" s="473">
        <v>41538.631680000006</v>
      </c>
      <c r="H24" s="473">
        <v>43200.176947200009</v>
      </c>
      <c r="I24" s="438"/>
      <c r="J24" s="619"/>
      <c r="K24" s="619"/>
      <c r="L24" s="619"/>
      <c r="M24" s="619"/>
      <c r="N24" s="619"/>
      <c r="R24" s="92"/>
    </row>
    <row r="25" spans="1:18" s="90" customFormat="1" ht="12.75" x14ac:dyDescent="0.2">
      <c r="A25" s="616">
        <v>913</v>
      </c>
      <c r="B25" s="617"/>
      <c r="C25" s="474" t="s">
        <v>130</v>
      </c>
      <c r="D25" s="472">
        <v>274560</v>
      </c>
      <c r="E25" s="242">
        <v>301841</v>
      </c>
      <c r="F25" s="473">
        <v>313914.64</v>
      </c>
      <c r="G25" s="473">
        <v>326471.22560000001</v>
      </c>
      <c r="H25" s="473">
        <v>339530.074624</v>
      </c>
      <c r="I25" s="438"/>
      <c r="J25" s="619"/>
      <c r="K25" s="321"/>
      <c r="R25" s="92"/>
    </row>
    <row r="26" spans="1:18" s="89" customFormat="1" ht="12.75" x14ac:dyDescent="0.2">
      <c r="A26" s="616">
        <v>913</v>
      </c>
      <c r="B26" s="617" t="s">
        <v>34</v>
      </c>
      <c r="C26" s="470" t="s">
        <v>99</v>
      </c>
      <c r="D26" s="467">
        <v>131980.79999999999</v>
      </c>
      <c r="E26" s="467">
        <v>240392.11</v>
      </c>
      <c r="F26" s="463">
        <v>249607.79439999998</v>
      </c>
      <c r="G26" s="463">
        <v>259592.106176</v>
      </c>
      <c r="H26" s="463">
        <v>269975.79042303999</v>
      </c>
      <c r="I26" s="438"/>
      <c r="J26" s="619"/>
      <c r="K26" s="325"/>
      <c r="R26" s="83"/>
    </row>
    <row r="27" spans="1:18" s="90" customFormat="1" ht="12.75" x14ac:dyDescent="0.2">
      <c r="A27" s="616">
        <v>913</v>
      </c>
      <c r="B27" s="617"/>
      <c r="C27" s="471" t="s">
        <v>681</v>
      </c>
      <c r="D27" s="472"/>
      <c r="E27" s="242">
        <v>66865.7</v>
      </c>
      <c r="F27" s="473">
        <v>69540.327999999994</v>
      </c>
      <c r="G27" s="473">
        <v>72321.941120000003</v>
      </c>
      <c r="H27" s="473">
        <v>75214.818764800002</v>
      </c>
      <c r="I27" s="438"/>
      <c r="J27" s="619"/>
      <c r="K27" s="325"/>
      <c r="R27" s="92"/>
    </row>
    <row r="28" spans="1:18" s="90" customFormat="1" ht="12.75" x14ac:dyDescent="0.2">
      <c r="A28" s="616">
        <v>913</v>
      </c>
      <c r="B28" s="617"/>
      <c r="C28" s="471" t="s">
        <v>766</v>
      </c>
      <c r="D28" s="472"/>
      <c r="E28" s="242">
        <v>10000</v>
      </c>
      <c r="F28" s="473">
        <v>10000</v>
      </c>
      <c r="G28" s="473">
        <v>10000</v>
      </c>
      <c r="H28" s="473">
        <v>10000</v>
      </c>
      <c r="I28" s="438"/>
      <c r="J28" s="619"/>
      <c r="K28" s="325"/>
      <c r="R28" s="92"/>
    </row>
    <row r="29" spans="1:18" s="89" customFormat="1" ht="12.75" x14ac:dyDescent="0.2">
      <c r="A29" s="616">
        <v>913</v>
      </c>
      <c r="B29" s="621" t="s">
        <v>37</v>
      </c>
      <c r="C29" s="468" t="s">
        <v>100</v>
      </c>
      <c r="D29" s="467">
        <v>5760</v>
      </c>
      <c r="E29" s="467">
        <v>6365.4</v>
      </c>
      <c r="F29" s="463">
        <v>6620.0159999999996</v>
      </c>
      <c r="G29" s="463">
        <v>6884.81664</v>
      </c>
      <c r="H29" s="463">
        <v>7160.2093056000003</v>
      </c>
      <c r="I29" s="438"/>
      <c r="J29" s="619"/>
      <c r="K29" s="619"/>
      <c r="L29" s="619"/>
      <c r="M29" s="619"/>
      <c r="N29" s="619"/>
      <c r="R29" s="83"/>
    </row>
    <row r="30" spans="1:18" s="89" customFormat="1" ht="12.75" x14ac:dyDescent="0.2">
      <c r="A30" s="616">
        <v>913</v>
      </c>
      <c r="B30" s="621" t="s">
        <v>41</v>
      </c>
      <c r="C30" s="468" t="s">
        <v>101</v>
      </c>
      <c r="D30" s="467">
        <v>208103.04000000001</v>
      </c>
      <c r="E30" s="467">
        <v>244008</v>
      </c>
      <c r="F30" s="463">
        <v>253768.32000000001</v>
      </c>
      <c r="G30" s="463">
        <v>263919.0528</v>
      </c>
      <c r="H30" s="463">
        <v>274475.81491200003</v>
      </c>
      <c r="I30" s="438"/>
      <c r="J30" s="619"/>
      <c r="K30" s="619"/>
      <c r="L30" s="619"/>
      <c r="M30" s="619"/>
      <c r="N30" s="619"/>
      <c r="R30" s="93"/>
    </row>
    <row r="31" spans="1:18" s="89" customFormat="1" ht="12.75" x14ac:dyDescent="0.2">
      <c r="A31" s="616">
        <v>913</v>
      </c>
      <c r="B31" s="621" t="s">
        <v>191</v>
      </c>
      <c r="C31" s="468" t="s">
        <v>273</v>
      </c>
      <c r="D31" s="467">
        <v>11500</v>
      </c>
      <c r="E31" s="467">
        <v>12500</v>
      </c>
      <c r="F31" s="762">
        <v>12500</v>
      </c>
      <c r="G31" s="763">
        <v>12500</v>
      </c>
      <c r="H31" s="763">
        <v>12500</v>
      </c>
      <c r="I31" s="438"/>
      <c r="J31" s="619"/>
      <c r="K31" s="619"/>
      <c r="L31" s="619"/>
      <c r="M31" s="619"/>
      <c r="N31" s="619"/>
      <c r="R31" s="128"/>
    </row>
    <row r="32" spans="1:18" s="89" customFormat="1" ht="13.5" thickBot="1" x14ac:dyDescent="0.25">
      <c r="A32" s="616">
        <v>913</v>
      </c>
      <c r="B32" s="621" t="s">
        <v>134</v>
      </c>
      <c r="C32" s="468" t="s">
        <v>135</v>
      </c>
      <c r="D32" s="467">
        <v>0</v>
      </c>
      <c r="E32" s="467">
        <v>0</v>
      </c>
      <c r="F32" s="467">
        <v>0</v>
      </c>
      <c r="G32" s="467">
        <v>0</v>
      </c>
      <c r="H32" s="467">
        <v>0</v>
      </c>
      <c r="I32" s="439"/>
      <c r="J32" s="619"/>
      <c r="K32" s="321"/>
      <c r="R32" s="128"/>
    </row>
    <row r="33" spans="1:18" ht="12" thickBot="1" x14ac:dyDescent="0.25">
      <c r="A33" s="622">
        <v>912</v>
      </c>
      <c r="B33" s="622" t="s">
        <v>15</v>
      </c>
      <c r="C33" s="460" t="s">
        <v>275</v>
      </c>
      <c r="D33" s="461">
        <v>23250</v>
      </c>
      <c r="E33" s="461">
        <v>46650</v>
      </c>
      <c r="F33" s="461">
        <v>27950</v>
      </c>
      <c r="G33" s="461">
        <v>20450</v>
      </c>
      <c r="H33" s="461">
        <v>22450</v>
      </c>
      <c r="I33" s="70"/>
      <c r="R33" s="78"/>
    </row>
    <row r="34" spans="1:18" s="82" customFormat="1" ht="12.75" x14ac:dyDescent="0.2">
      <c r="A34" s="616">
        <v>912</v>
      </c>
      <c r="B34" s="617" t="s">
        <v>26</v>
      </c>
      <c r="C34" s="496" t="s">
        <v>107</v>
      </c>
      <c r="D34" s="467">
        <v>5100</v>
      </c>
      <c r="E34" s="467">
        <v>9700</v>
      </c>
      <c r="F34" s="467">
        <v>5700</v>
      </c>
      <c r="G34" s="467">
        <v>5700</v>
      </c>
      <c r="H34" s="467">
        <v>6800</v>
      </c>
      <c r="I34" s="442"/>
      <c r="J34" s="323"/>
      <c r="K34" s="322"/>
      <c r="L34" s="359"/>
      <c r="M34" s="86"/>
      <c r="N34" s="86"/>
      <c r="O34" s="86"/>
      <c r="R34" s="83"/>
    </row>
    <row r="35" spans="1:18" x14ac:dyDescent="0.2">
      <c r="A35" s="616">
        <v>912</v>
      </c>
      <c r="B35" s="624"/>
      <c r="C35" s="130" t="s">
        <v>239</v>
      </c>
      <c r="D35" s="466">
        <v>5100</v>
      </c>
      <c r="E35" s="207">
        <v>9700</v>
      </c>
      <c r="F35" s="190">
        <v>5700</v>
      </c>
      <c r="G35" s="190">
        <v>5700</v>
      </c>
      <c r="H35" s="190">
        <v>6800</v>
      </c>
      <c r="I35" s="439"/>
      <c r="J35" s="655"/>
      <c r="R35" s="95"/>
    </row>
    <row r="36" spans="1:18" s="100" customFormat="1" ht="12.75" x14ac:dyDescent="0.2">
      <c r="A36" s="616">
        <v>912</v>
      </c>
      <c r="B36" s="624"/>
      <c r="C36" s="475" t="s">
        <v>197</v>
      </c>
      <c r="D36" s="476"/>
      <c r="E36" s="477"/>
      <c r="F36" s="478"/>
      <c r="G36" s="478"/>
      <c r="H36" s="478"/>
      <c r="I36" s="440"/>
      <c r="J36" s="656"/>
      <c r="K36" s="390"/>
      <c r="L36" s="98"/>
      <c r="M36" s="98"/>
      <c r="N36" s="98"/>
      <c r="O36" s="98"/>
      <c r="R36" s="91"/>
    </row>
    <row r="37" spans="1:18" s="100" customFormat="1" ht="12.75" x14ac:dyDescent="0.2">
      <c r="A37" s="616">
        <v>912</v>
      </c>
      <c r="B37" s="624"/>
      <c r="C37" s="243" t="s">
        <v>138</v>
      </c>
      <c r="D37" s="372">
        <v>4500</v>
      </c>
      <c r="E37" s="373">
        <v>4500</v>
      </c>
      <c r="F37" s="374">
        <v>5000</v>
      </c>
      <c r="G37" s="374">
        <v>5000</v>
      </c>
      <c r="H37" s="374">
        <v>5500</v>
      </c>
      <c r="I37" s="811"/>
      <c r="J37" s="657"/>
      <c r="K37" s="390"/>
      <c r="L37" s="98"/>
      <c r="M37" s="98"/>
      <c r="N37" s="98"/>
      <c r="O37" s="98"/>
      <c r="R37" s="91"/>
    </row>
    <row r="38" spans="1:18" s="100" customFormat="1" ht="12.75" x14ac:dyDescent="0.2">
      <c r="A38" s="616">
        <v>912</v>
      </c>
      <c r="B38" s="624"/>
      <c r="C38" s="243" t="s">
        <v>677</v>
      </c>
      <c r="D38" s="372"/>
      <c r="E38" s="373">
        <v>4000</v>
      </c>
      <c r="F38" s="374"/>
      <c r="G38" s="374"/>
      <c r="H38" s="374"/>
      <c r="I38" s="811"/>
      <c r="J38" s="657"/>
      <c r="K38" s="390"/>
      <c r="L38" s="98"/>
      <c r="M38" s="98"/>
      <c r="N38" s="98"/>
      <c r="O38" s="98"/>
      <c r="R38" s="91"/>
    </row>
    <row r="39" spans="1:18" s="100" customFormat="1" ht="12.75" x14ac:dyDescent="0.2">
      <c r="A39" s="616">
        <v>912</v>
      </c>
      <c r="B39" s="624"/>
      <c r="C39" s="243" t="s">
        <v>224</v>
      </c>
      <c r="D39" s="372"/>
      <c r="E39" s="373">
        <v>500</v>
      </c>
      <c r="F39" s="374"/>
      <c r="G39" s="374"/>
      <c r="H39" s="374">
        <v>600</v>
      </c>
      <c r="I39" s="811"/>
      <c r="J39" s="657"/>
      <c r="K39" s="390"/>
      <c r="L39" s="98"/>
      <c r="M39" s="98"/>
      <c r="N39" s="98"/>
      <c r="O39" s="98"/>
      <c r="R39" s="91"/>
    </row>
    <row r="40" spans="1:18" s="100" customFormat="1" ht="12.75" x14ac:dyDescent="0.2">
      <c r="A40" s="616">
        <v>912</v>
      </c>
      <c r="B40" s="624"/>
      <c r="C40" s="587" t="s">
        <v>227</v>
      </c>
      <c r="D40" s="372"/>
      <c r="E40" s="373">
        <v>600</v>
      </c>
      <c r="F40" s="479">
        <v>600</v>
      </c>
      <c r="G40" s="479">
        <v>600</v>
      </c>
      <c r="H40" s="479">
        <v>600</v>
      </c>
      <c r="I40" s="812"/>
      <c r="J40" s="657"/>
      <c r="K40" s="390"/>
      <c r="L40" s="98"/>
      <c r="M40" s="98"/>
      <c r="N40" s="98"/>
      <c r="O40" s="98"/>
      <c r="R40" s="91"/>
    </row>
    <row r="41" spans="1:18" s="100" customFormat="1" ht="12.75" x14ac:dyDescent="0.2">
      <c r="A41" s="616">
        <v>912</v>
      </c>
      <c r="B41" s="624"/>
      <c r="C41" s="761" t="s">
        <v>589</v>
      </c>
      <c r="D41" s="372"/>
      <c r="E41" s="373">
        <v>100</v>
      </c>
      <c r="F41" s="479">
        <v>100</v>
      </c>
      <c r="G41" s="479">
        <v>100</v>
      </c>
      <c r="H41" s="479">
        <v>100</v>
      </c>
      <c r="I41" s="812"/>
      <c r="J41" s="657"/>
      <c r="K41" s="390"/>
      <c r="L41" s="98"/>
      <c r="M41" s="98"/>
      <c r="N41" s="98"/>
      <c r="O41" s="98"/>
      <c r="R41" s="91"/>
    </row>
    <row r="42" spans="1:18" s="100" customFormat="1" ht="12.75" x14ac:dyDescent="0.2">
      <c r="A42" s="616">
        <v>912</v>
      </c>
      <c r="B42" s="624"/>
      <c r="C42" s="243" t="s">
        <v>226</v>
      </c>
      <c r="D42" s="372">
        <v>600</v>
      </c>
      <c r="E42" s="373"/>
      <c r="F42" s="374"/>
      <c r="G42" s="374"/>
      <c r="H42" s="374"/>
      <c r="I42" s="812"/>
      <c r="J42" s="657"/>
      <c r="K42" s="390"/>
      <c r="L42" s="98"/>
      <c r="M42" s="98"/>
      <c r="N42" s="98"/>
      <c r="O42" s="98"/>
      <c r="R42" s="91"/>
    </row>
    <row r="43" spans="1:18" s="100" customFormat="1" ht="12.75" x14ac:dyDescent="0.2">
      <c r="A43" s="616">
        <v>912</v>
      </c>
      <c r="B43" s="624"/>
      <c r="C43" s="587"/>
      <c r="D43" s="372"/>
      <c r="E43" s="373"/>
      <c r="F43" s="479"/>
      <c r="G43" s="479"/>
      <c r="H43" s="479"/>
      <c r="I43" s="812"/>
      <c r="J43" s="657"/>
      <c r="K43" s="390"/>
      <c r="L43" s="98"/>
      <c r="M43" s="98"/>
      <c r="N43" s="98"/>
      <c r="O43" s="98"/>
      <c r="R43" s="91"/>
    </row>
    <row r="44" spans="1:18" s="82" customFormat="1" ht="12.75" x14ac:dyDescent="0.2">
      <c r="A44" s="616">
        <v>912</v>
      </c>
      <c r="B44" s="617" t="s">
        <v>30</v>
      </c>
      <c r="C44" s="496" t="s">
        <v>115</v>
      </c>
      <c r="D44" s="467">
        <v>5000</v>
      </c>
      <c r="E44" s="467">
        <v>3500</v>
      </c>
      <c r="F44" s="467">
        <v>5000</v>
      </c>
      <c r="G44" s="467">
        <v>5000</v>
      </c>
      <c r="H44" s="467">
        <v>5000</v>
      </c>
      <c r="I44" s="442"/>
      <c r="J44" s="323"/>
      <c r="K44" s="322"/>
      <c r="L44" s="359"/>
      <c r="M44" s="86"/>
      <c r="N44" s="86"/>
      <c r="O44" s="86"/>
      <c r="R44" s="83"/>
    </row>
    <row r="45" spans="1:18" x14ac:dyDescent="0.2">
      <c r="A45" s="616">
        <v>912</v>
      </c>
      <c r="B45" s="624"/>
      <c r="C45" s="130" t="s">
        <v>239</v>
      </c>
      <c r="D45" s="466">
        <v>5000</v>
      </c>
      <c r="E45" s="207">
        <v>3500</v>
      </c>
      <c r="F45" s="190">
        <v>5000</v>
      </c>
      <c r="G45" s="190">
        <v>5000</v>
      </c>
      <c r="H45" s="190">
        <v>5000</v>
      </c>
      <c r="I45" s="439"/>
      <c r="J45" s="655"/>
      <c r="R45" s="95"/>
    </row>
    <row r="46" spans="1:18" s="100" customFormat="1" ht="12.75" x14ac:dyDescent="0.2">
      <c r="A46" s="616">
        <v>912</v>
      </c>
      <c r="B46" s="624"/>
      <c r="C46" s="475" t="s">
        <v>197</v>
      </c>
      <c r="D46" s="476"/>
      <c r="E46" s="477"/>
      <c r="F46" s="478"/>
      <c r="G46" s="478"/>
      <c r="H46" s="478"/>
      <c r="I46" s="440"/>
      <c r="J46" s="656"/>
      <c r="K46" s="390"/>
      <c r="L46" s="98"/>
      <c r="M46" s="98"/>
      <c r="N46" s="98"/>
      <c r="O46" s="98"/>
      <c r="R46" s="91"/>
    </row>
    <row r="47" spans="1:18" s="100" customFormat="1" ht="12.75" x14ac:dyDescent="0.2">
      <c r="A47" s="616">
        <v>912</v>
      </c>
      <c r="B47" s="624"/>
      <c r="C47" s="378" t="s">
        <v>685</v>
      </c>
      <c r="D47" s="372">
        <v>5000</v>
      </c>
      <c r="E47" s="373">
        <v>3500</v>
      </c>
      <c r="F47" s="479">
        <v>5000</v>
      </c>
      <c r="G47" s="479">
        <v>5000</v>
      </c>
      <c r="H47" s="479">
        <v>5000</v>
      </c>
      <c r="I47" s="812"/>
      <c r="J47" s="657"/>
      <c r="K47" s="390"/>
      <c r="L47" s="98"/>
      <c r="M47" s="98"/>
      <c r="N47" s="98"/>
      <c r="O47" s="98"/>
      <c r="R47" s="91"/>
    </row>
    <row r="48" spans="1:18" s="89" customFormat="1" ht="12.75" x14ac:dyDescent="0.2">
      <c r="A48" s="616">
        <v>912</v>
      </c>
      <c r="B48" s="624"/>
      <c r="C48" s="378"/>
      <c r="D48" s="372"/>
      <c r="E48" s="373"/>
      <c r="F48" s="479"/>
      <c r="G48" s="479"/>
      <c r="H48" s="479"/>
      <c r="I48" s="812"/>
      <c r="J48" s="324"/>
      <c r="K48" s="321"/>
      <c r="R48" s="83"/>
    </row>
    <row r="49" spans="1:18" x14ac:dyDescent="0.2">
      <c r="A49" s="616">
        <v>912</v>
      </c>
      <c r="B49" s="617" t="s">
        <v>33</v>
      </c>
      <c r="C49" s="470" t="s">
        <v>401</v>
      </c>
      <c r="D49" s="467">
        <v>6950</v>
      </c>
      <c r="E49" s="467">
        <v>23150</v>
      </c>
      <c r="F49" s="467">
        <v>6450</v>
      </c>
      <c r="G49" s="467">
        <v>6450</v>
      </c>
      <c r="H49" s="467">
        <v>6450</v>
      </c>
      <c r="I49" s="442"/>
      <c r="R49" s="95"/>
    </row>
    <row r="50" spans="1:18" s="100" customFormat="1" ht="12.75" x14ac:dyDescent="0.2">
      <c r="A50" s="616">
        <v>912</v>
      </c>
      <c r="B50" s="617"/>
      <c r="C50" s="130" t="s">
        <v>239</v>
      </c>
      <c r="D50" s="466">
        <v>6950</v>
      </c>
      <c r="E50" s="207">
        <v>23150</v>
      </c>
      <c r="F50" s="190">
        <v>6450</v>
      </c>
      <c r="G50" s="190">
        <v>6450</v>
      </c>
      <c r="H50" s="190">
        <v>6450</v>
      </c>
      <c r="I50" s="439"/>
      <c r="J50" s="658"/>
      <c r="K50" s="390"/>
      <c r="L50" s="98"/>
      <c r="M50" s="98"/>
      <c r="N50" s="98"/>
      <c r="O50" s="98"/>
      <c r="R50" s="91"/>
    </row>
    <row r="51" spans="1:18" x14ac:dyDescent="0.2">
      <c r="A51" s="616">
        <v>912</v>
      </c>
      <c r="B51" s="617"/>
      <c r="C51" s="475" t="s">
        <v>197</v>
      </c>
      <c r="D51" s="476"/>
      <c r="E51" s="477"/>
      <c r="F51" s="478"/>
      <c r="G51" s="478"/>
      <c r="H51" s="478"/>
      <c r="I51" s="440"/>
      <c r="R51" s="95"/>
    </row>
    <row r="52" spans="1:18" x14ac:dyDescent="0.2">
      <c r="A52" s="616">
        <v>912</v>
      </c>
      <c r="B52" s="617"/>
      <c r="C52" s="377" t="s">
        <v>682</v>
      </c>
      <c r="D52" s="371">
        <v>5000</v>
      </c>
      <c r="E52" s="518">
        <v>5000</v>
      </c>
      <c r="F52" s="519">
        <v>5000</v>
      </c>
      <c r="G52" s="519">
        <v>5000</v>
      </c>
      <c r="H52" s="519">
        <v>5000</v>
      </c>
      <c r="I52" s="813"/>
      <c r="R52" s="95"/>
    </row>
    <row r="53" spans="1:18" x14ac:dyDescent="0.2">
      <c r="A53" s="616">
        <v>912</v>
      </c>
      <c r="B53" s="617"/>
      <c r="C53" s="587" t="s">
        <v>292</v>
      </c>
      <c r="D53" s="371">
        <v>650</v>
      </c>
      <c r="E53" s="518">
        <v>650</v>
      </c>
      <c r="F53" s="520">
        <v>650</v>
      </c>
      <c r="G53" s="520">
        <v>650</v>
      </c>
      <c r="H53" s="520">
        <v>650</v>
      </c>
      <c r="I53" s="814"/>
      <c r="R53" s="95"/>
    </row>
    <row r="54" spans="1:18" x14ac:dyDescent="0.2">
      <c r="A54" s="616">
        <v>912</v>
      </c>
      <c r="B54" s="617"/>
      <c r="C54" s="375" t="s">
        <v>764</v>
      </c>
      <c r="D54" s="481">
        <v>300</v>
      </c>
      <c r="E54" s="518">
        <v>300</v>
      </c>
      <c r="F54" s="520">
        <v>300</v>
      </c>
      <c r="G54" s="520">
        <v>300</v>
      </c>
      <c r="H54" s="520">
        <v>300</v>
      </c>
      <c r="I54" s="814"/>
      <c r="R54" s="95"/>
    </row>
    <row r="55" spans="1:18" x14ac:dyDescent="0.2">
      <c r="A55" s="616">
        <v>912</v>
      </c>
      <c r="B55" s="617"/>
      <c r="C55" s="377" t="s">
        <v>601</v>
      </c>
      <c r="D55" s="481"/>
      <c r="E55" s="518">
        <v>10000</v>
      </c>
      <c r="F55" s="520"/>
      <c r="G55" s="520"/>
      <c r="H55" s="520"/>
      <c r="I55" s="814"/>
      <c r="R55" s="95"/>
    </row>
    <row r="56" spans="1:18" x14ac:dyDescent="0.2">
      <c r="A56" s="616">
        <v>912</v>
      </c>
      <c r="B56" s="617"/>
      <c r="C56" s="377" t="s">
        <v>602</v>
      </c>
      <c r="D56" s="481"/>
      <c r="E56" s="518">
        <v>7200</v>
      </c>
      <c r="F56" s="520"/>
      <c r="G56" s="520"/>
      <c r="H56" s="520"/>
      <c r="I56" s="814"/>
      <c r="R56" s="95"/>
    </row>
    <row r="57" spans="1:18" x14ac:dyDescent="0.2">
      <c r="A57" s="616">
        <v>912</v>
      </c>
      <c r="B57" s="617"/>
      <c r="C57" s="377" t="s">
        <v>686</v>
      </c>
      <c r="D57" s="481"/>
      <c r="E57" s="518">
        <v>0</v>
      </c>
      <c r="F57" s="520">
        <v>500</v>
      </c>
      <c r="G57" s="520">
        <v>500</v>
      </c>
      <c r="H57" s="520">
        <v>500</v>
      </c>
      <c r="I57" s="814"/>
      <c r="R57" s="95"/>
    </row>
    <row r="58" spans="1:18" x14ac:dyDescent="0.2">
      <c r="A58" s="616">
        <v>912</v>
      </c>
      <c r="B58" s="617"/>
      <c r="C58" s="587" t="s">
        <v>293</v>
      </c>
      <c r="D58" s="371">
        <v>1000</v>
      </c>
      <c r="E58" s="518"/>
      <c r="F58" s="519"/>
      <c r="G58" s="519"/>
      <c r="H58" s="519"/>
      <c r="I58" s="813"/>
      <c r="R58" s="95"/>
    </row>
    <row r="59" spans="1:18" x14ac:dyDescent="0.2">
      <c r="A59" s="616">
        <v>912</v>
      </c>
      <c r="B59" s="617"/>
      <c r="C59" s="330"/>
      <c r="D59" s="481"/>
      <c r="E59" s="518"/>
      <c r="F59" s="520"/>
      <c r="G59" s="520"/>
      <c r="H59" s="520"/>
      <c r="I59" s="814"/>
      <c r="R59" s="95"/>
    </row>
    <row r="60" spans="1:18" s="100" customFormat="1" ht="12.75" x14ac:dyDescent="0.2">
      <c r="A60" s="616">
        <v>912</v>
      </c>
      <c r="B60" s="617" t="s">
        <v>34</v>
      </c>
      <c r="C60" s="470" t="s">
        <v>109</v>
      </c>
      <c r="D60" s="467">
        <v>4200</v>
      </c>
      <c r="E60" s="467">
        <v>3300</v>
      </c>
      <c r="F60" s="467">
        <v>3200</v>
      </c>
      <c r="G60" s="467">
        <v>3300</v>
      </c>
      <c r="H60" s="467">
        <v>4200</v>
      </c>
      <c r="I60" s="442"/>
      <c r="J60" s="658"/>
      <c r="K60" s="390"/>
      <c r="L60" s="98"/>
      <c r="M60" s="98"/>
      <c r="N60" s="98"/>
      <c r="O60" s="98"/>
      <c r="R60" s="91"/>
    </row>
    <row r="61" spans="1:18" s="100" customFormat="1" ht="12.75" x14ac:dyDescent="0.2">
      <c r="A61" s="616">
        <v>912</v>
      </c>
      <c r="B61" s="617"/>
      <c r="C61" s="130" t="s">
        <v>239</v>
      </c>
      <c r="D61" s="466">
        <v>4200</v>
      </c>
      <c r="E61" s="207">
        <v>3300</v>
      </c>
      <c r="F61" s="190">
        <v>3200</v>
      </c>
      <c r="G61" s="190">
        <v>3300</v>
      </c>
      <c r="H61" s="190">
        <v>4200</v>
      </c>
      <c r="I61" s="439"/>
      <c r="J61" s="658"/>
      <c r="K61" s="390"/>
      <c r="L61" s="98"/>
      <c r="M61" s="98"/>
      <c r="N61" s="98"/>
      <c r="O61" s="98"/>
      <c r="R61" s="91"/>
    </row>
    <row r="62" spans="1:18" s="100" customFormat="1" ht="12.75" x14ac:dyDescent="0.2">
      <c r="A62" s="616">
        <v>912</v>
      </c>
      <c r="B62" s="617"/>
      <c r="C62" s="475" t="s">
        <v>197</v>
      </c>
      <c r="D62" s="476"/>
      <c r="E62" s="477"/>
      <c r="F62" s="478"/>
      <c r="G62" s="478"/>
      <c r="H62" s="478"/>
      <c r="I62" s="440"/>
      <c r="J62" s="658"/>
      <c r="K62" s="390"/>
      <c r="L62" s="98"/>
      <c r="M62" s="98"/>
      <c r="N62" s="98"/>
      <c r="O62" s="98"/>
      <c r="R62" s="91"/>
    </row>
    <row r="63" spans="1:18" s="100" customFormat="1" ht="12.75" x14ac:dyDescent="0.2">
      <c r="A63" s="616">
        <v>912</v>
      </c>
      <c r="B63" s="617"/>
      <c r="C63" s="587" t="s">
        <v>336</v>
      </c>
      <c r="D63" s="376">
        <v>200</v>
      </c>
      <c r="E63" s="327">
        <v>200</v>
      </c>
      <c r="F63" s="378">
        <v>200</v>
      </c>
      <c r="G63" s="482">
        <v>200</v>
      </c>
      <c r="H63" s="482">
        <v>200</v>
      </c>
      <c r="I63" s="441"/>
      <c r="J63" s="658"/>
      <c r="K63" s="390"/>
      <c r="L63" s="98"/>
      <c r="M63" s="98"/>
      <c r="N63" s="98"/>
      <c r="O63" s="98"/>
      <c r="R63" s="91"/>
    </row>
    <row r="64" spans="1:18" s="100" customFormat="1" ht="12.75" x14ac:dyDescent="0.2">
      <c r="A64" s="616">
        <v>912</v>
      </c>
      <c r="B64" s="617"/>
      <c r="C64" s="377" t="s">
        <v>614</v>
      </c>
      <c r="D64" s="376"/>
      <c r="E64" s="327">
        <v>100</v>
      </c>
      <c r="F64" s="378">
        <v>0</v>
      </c>
      <c r="G64" s="482">
        <v>100</v>
      </c>
      <c r="H64" s="482">
        <v>0</v>
      </c>
      <c r="I64" s="441"/>
      <c r="J64" s="658"/>
      <c r="K64" s="390"/>
      <c r="L64" s="98"/>
      <c r="M64" s="98"/>
      <c r="N64" s="98"/>
      <c r="O64" s="98"/>
      <c r="R64" s="91"/>
    </row>
    <row r="65" spans="1:18" s="100" customFormat="1" ht="12.75" x14ac:dyDescent="0.2">
      <c r="A65" s="616">
        <v>912</v>
      </c>
      <c r="B65" s="617"/>
      <c r="C65" s="480" t="s">
        <v>683</v>
      </c>
      <c r="D65" s="376"/>
      <c r="E65" s="327">
        <v>3000</v>
      </c>
      <c r="F65" s="378">
        <v>3000</v>
      </c>
      <c r="G65" s="482">
        <v>3000</v>
      </c>
      <c r="H65" s="482">
        <v>4000</v>
      </c>
      <c r="I65" s="441"/>
      <c r="J65" s="658"/>
      <c r="K65" s="390"/>
      <c r="L65" s="98"/>
      <c r="M65" s="98"/>
      <c r="N65" s="98"/>
      <c r="O65" s="98"/>
      <c r="R65" s="91"/>
    </row>
    <row r="66" spans="1:18" s="100" customFormat="1" ht="12.75" x14ac:dyDescent="0.2">
      <c r="A66" s="616">
        <v>912</v>
      </c>
      <c r="B66" s="617"/>
      <c r="C66" s="587" t="s">
        <v>684</v>
      </c>
      <c r="D66" s="376">
        <v>4000</v>
      </c>
      <c r="E66" s="327"/>
      <c r="F66" s="378"/>
      <c r="G66" s="482"/>
      <c r="H66" s="482"/>
      <c r="I66" s="439"/>
      <c r="J66" s="658"/>
      <c r="K66" s="390"/>
      <c r="L66" s="98"/>
      <c r="M66" s="98"/>
      <c r="N66" s="98"/>
      <c r="O66" s="98"/>
      <c r="R66" s="91"/>
    </row>
    <row r="67" spans="1:18" s="100" customFormat="1" ht="12.75" x14ac:dyDescent="0.2">
      <c r="A67" s="616">
        <v>912</v>
      </c>
      <c r="B67" s="617"/>
      <c r="C67" s="480"/>
      <c r="D67" s="376"/>
      <c r="E67" s="327"/>
      <c r="F67" s="378"/>
      <c r="G67" s="482"/>
      <c r="H67" s="482"/>
      <c r="I67" s="441"/>
      <c r="J67" s="658"/>
      <c r="K67" s="390"/>
      <c r="L67" s="98"/>
      <c r="M67" s="98"/>
      <c r="N67" s="98"/>
      <c r="O67" s="98"/>
      <c r="R67" s="91"/>
    </row>
    <row r="68" spans="1:18" s="100" customFormat="1" ht="12.75" x14ac:dyDescent="0.2">
      <c r="A68" s="616">
        <v>912</v>
      </c>
      <c r="B68" s="617" t="s">
        <v>37</v>
      </c>
      <c r="C68" s="470" t="s">
        <v>110</v>
      </c>
      <c r="D68" s="467">
        <v>0</v>
      </c>
      <c r="E68" s="467">
        <v>0</v>
      </c>
      <c r="F68" s="467">
        <v>0</v>
      </c>
      <c r="G68" s="467">
        <v>0</v>
      </c>
      <c r="H68" s="467">
        <v>0</v>
      </c>
      <c r="I68" s="442"/>
      <c r="J68" s="658"/>
      <c r="K68" s="390"/>
      <c r="L68" s="98"/>
      <c r="M68" s="98"/>
      <c r="N68" s="98"/>
      <c r="O68" s="98"/>
      <c r="R68" s="91"/>
    </row>
    <row r="69" spans="1:18" s="100" customFormat="1" ht="12.75" x14ac:dyDescent="0.2">
      <c r="A69" s="616">
        <v>912</v>
      </c>
      <c r="B69" s="617"/>
      <c r="C69" s="130" t="s">
        <v>239</v>
      </c>
      <c r="D69" s="466">
        <v>0</v>
      </c>
      <c r="E69" s="207">
        <v>0</v>
      </c>
      <c r="F69" s="190">
        <v>0</v>
      </c>
      <c r="G69" s="190">
        <v>0</v>
      </c>
      <c r="H69" s="190">
        <v>0</v>
      </c>
      <c r="I69" s="439"/>
      <c r="J69" s="658"/>
      <c r="K69" s="390"/>
      <c r="L69" s="98"/>
      <c r="M69" s="98"/>
      <c r="N69" s="98"/>
      <c r="O69" s="98"/>
      <c r="R69" s="91"/>
    </row>
    <row r="70" spans="1:18" s="89" customFormat="1" ht="12.75" x14ac:dyDescent="0.2">
      <c r="A70" s="616">
        <v>912</v>
      </c>
      <c r="B70" s="617"/>
      <c r="C70" s="475" t="s">
        <v>197</v>
      </c>
      <c r="D70" s="476"/>
      <c r="E70" s="477"/>
      <c r="F70" s="478"/>
      <c r="G70" s="478"/>
      <c r="H70" s="478"/>
      <c r="I70" s="440"/>
      <c r="J70" s="658"/>
      <c r="K70" s="390"/>
      <c r="R70" s="83"/>
    </row>
    <row r="71" spans="1:18" x14ac:dyDescent="0.2">
      <c r="A71" s="616">
        <v>912</v>
      </c>
      <c r="B71" s="617"/>
      <c r="C71" s="483"/>
      <c r="D71" s="341"/>
      <c r="E71" s="242"/>
      <c r="F71" s="482"/>
      <c r="G71" s="482"/>
      <c r="H71" s="482"/>
      <c r="I71" s="441"/>
      <c r="J71" s="324"/>
      <c r="R71" s="95"/>
    </row>
    <row r="72" spans="1:18" s="100" customFormat="1" ht="12.75" x14ac:dyDescent="0.2">
      <c r="A72" s="616">
        <v>912</v>
      </c>
      <c r="B72" s="617" t="s">
        <v>41</v>
      </c>
      <c r="C72" s="470" t="s">
        <v>111</v>
      </c>
      <c r="D72" s="467">
        <v>2000</v>
      </c>
      <c r="E72" s="467">
        <v>7000</v>
      </c>
      <c r="F72" s="467">
        <v>7600</v>
      </c>
      <c r="G72" s="467">
        <v>0</v>
      </c>
      <c r="H72" s="467">
        <v>0</v>
      </c>
      <c r="I72" s="442"/>
      <c r="J72" s="323"/>
      <c r="K72" s="321"/>
      <c r="L72" s="98"/>
      <c r="M72" s="98"/>
      <c r="N72" s="98"/>
      <c r="O72" s="98"/>
      <c r="R72" s="91"/>
    </row>
    <row r="73" spans="1:18" s="100" customFormat="1" ht="12.75" x14ac:dyDescent="0.2">
      <c r="A73" s="616">
        <v>912</v>
      </c>
      <c r="B73" s="617"/>
      <c r="C73" s="130" t="s">
        <v>239</v>
      </c>
      <c r="D73" s="466">
        <v>2000</v>
      </c>
      <c r="E73" s="207">
        <v>7000</v>
      </c>
      <c r="F73" s="190">
        <v>7600</v>
      </c>
      <c r="G73" s="190">
        <v>0</v>
      </c>
      <c r="H73" s="190">
        <v>0</v>
      </c>
      <c r="I73" s="439"/>
      <c r="J73" s="658"/>
      <c r="K73" s="390"/>
      <c r="L73" s="98"/>
      <c r="M73" s="98"/>
      <c r="N73" s="98"/>
      <c r="O73" s="98"/>
      <c r="R73" s="91"/>
    </row>
    <row r="74" spans="1:18" s="100" customFormat="1" ht="12.75" x14ac:dyDescent="0.2">
      <c r="A74" s="616">
        <v>912</v>
      </c>
      <c r="B74" s="617"/>
      <c r="C74" s="475" t="s">
        <v>197</v>
      </c>
      <c r="D74" s="476"/>
      <c r="E74" s="477"/>
      <c r="F74" s="478"/>
      <c r="G74" s="478"/>
      <c r="H74" s="478"/>
      <c r="I74" s="440"/>
      <c r="J74" s="658"/>
      <c r="K74" s="390"/>
      <c r="L74" s="98"/>
      <c r="M74" s="98"/>
      <c r="N74" s="98"/>
      <c r="O74" s="98"/>
      <c r="R74" s="91"/>
    </row>
    <row r="75" spans="1:18" s="100" customFormat="1" ht="12.75" x14ac:dyDescent="0.2">
      <c r="A75" s="616">
        <v>912</v>
      </c>
      <c r="B75" s="617"/>
      <c r="C75" s="377" t="s">
        <v>246</v>
      </c>
      <c r="D75" s="376">
        <v>2000</v>
      </c>
      <c r="E75" s="327">
        <v>5500</v>
      </c>
      <c r="F75" s="378">
        <v>7600</v>
      </c>
      <c r="G75" s="378"/>
      <c r="H75" s="378"/>
      <c r="I75" s="815"/>
      <c r="J75" s="658"/>
      <c r="K75" s="390"/>
      <c r="L75" s="98"/>
      <c r="M75" s="98"/>
      <c r="N75" s="98"/>
      <c r="O75" s="98"/>
      <c r="R75" s="91"/>
    </row>
    <row r="76" spans="1:18" x14ac:dyDescent="0.2">
      <c r="A76" s="616">
        <v>912</v>
      </c>
      <c r="B76" s="617"/>
      <c r="C76" s="377" t="s">
        <v>612</v>
      </c>
      <c r="D76" s="376"/>
      <c r="E76" s="327">
        <v>1500</v>
      </c>
      <c r="F76" s="522"/>
      <c r="G76" s="522"/>
      <c r="H76" s="522"/>
      <c r="I76" s="816"/>
      <c r="R76" s="94"/>
    </row>
    <row r="77" spans="1:18" x14ac:dyDescent="0.2">
      <c r="A77" s="616">
        <v>912</v>
      </c>
      <c r="B77" s="617"/>
      <c r="C77" s="521" t="s">
        <v>351</v>
      </c>
      <c r="D77" s="376"/>
      <c r="E77" s="327"/>
      <c r="F77" s="522"/>
      <c r="G77" s="522"/>
      <c r="H77" s="522"/>
      <c r="I77" s="816"/>
      <c r="R77" s="94"/>
    </row>
    <row r="78" spans="1:18" x14ac:dyDescent="0.2">
      <c r="A78" s="616">
        <v>912</v>
      </c>
      <c r="B78" s="617"/>
      <c r="C78" s="521"/>
      <c r="D78" s="376"/>
      <c r="E78" s="327"/>
      <c r="F78" s="522"/>
      <c r="G78" s="522"/>
      <c r="H78" s="522"/>
      <c r="I78" s="816"/>
      <c r="R78" s="94"/>
    </row>
    <row r="79" spans="1:18" s="76" customFormat="1" x14ac:dyDescent="0.2">
      <c r="A79" s="622">
        <v>914</v>
      </c>
      <c r="B79" s="622" t="s">
        <v>15</v>
      </c>
      <c r="C79" s="514" t="s">
        <v>102</v>
      </c>
      <c r="D79" s="461">
        <v>903642.9800000001</v>
      </c>
      <c r="E79" s="461">
        <v>974457.03</v>
      </c>
      <c r="F79" s="461">
        <v>996872.03</v>
      </c>
      <c r="G79" s="461">
        <v>1012764.23</v>
      </c>
      <c r="H79" s="461">
        <v>1030024.774</v>
      </c>
      <c r="I79" s="70"/>
      <c r="J79" s="840"/>
      <c r="K79" s="840"/>
      <c r="L79" s="840"/>
      <c r="M79" s="840"/>
      <c r="R79" s="95"/>
    </row>
    <row r="80" spans="1:18" x14ac:dyDescent="0.2">
      <c r="A80" s="616">
        <v>914</v>
      </c>
      <c r="B80" s="617" t="s">
        <v>13</v>
      </c>
      <c r="C80" s="510" t="s">
        <v>103</v>
      </c>
      <c r="D80" s="467">
        <v>14568.2</v>
      </c>
      <c r="E80" s="467">
        <v>17144</v>
      </c>
      <c r="F80" s="467">
        <v>15394</v>
      </c>
      <c r="G80" s="467">
        <v>15394</v>
      </c>
      <c r="H80" s="467">
        <v>15494</v>
      </c>
      <c r="I80" s="442"/>
      <c r="J80" s="324"/>
      <c r="L80" s="248"/>
      <c r="R80" s="95"/>
    </row>
    <row r="81" spans="1:18" s="96" customFormat="1" ht="12.75" x14ac:dyDescent="0.2">
      <c r="A81" s="616">
        <v>914</v>
      </c>
      <c r="B81" s="617"/>
      <c r="C81" s="203" t="s">
        <v>104</v>
      </c>
      <c r="D81" s="466">
        <v>1399</v>
      </c>
      <c r="E81" s="213">
        <v>1399</v>
      </c>
      <c r="F81" s="131">
        <v>1399</v>
      </c>
      <c r="G81" s="131">
        <v>1399</v>
      </c>
      <c r="H81" s="131">
        <v>1399</v>
      </c>
      <c r="I81" s="438"/>
      <c r="J81" s="840"/>
      <c r="K81" s="321"/>
      <c r="R81" s="88"/>
    </row>
    <row r="82" spans="1:18" s="96" customFormat="1" ht="12.75" x14ac:dyDescent="0.2">
      <c r="A82" s="616">
        <v>914</v>
      </c>
      <c r="B82" s="617"/>
      <c r="C82" s="523" t="s">
        <v>687</v>
      </c>
      <c r="D82" s="466">
        <v>13169.2</v>
      </c>
      <c r="E82" s="213">
        <v>13745</v>
      </c>
      <c r="F82" s="131">
        <v>13495</v>
      </c>
      <c r="G82" s="131">
        <v>13495</v>
      </c>
      <c r="H82" s="131">
        <v>13595</v>
      </c>
      <c r="I82" s="438"/>
      <c r="J82" s="324"/>
      <c r="K82" s="391"/>
      <c r="L82" s="391"/>
      <c r="M82" s="391"/>
      <c r="N82" s="391"/>
      <c r="R82" s="97">
        <v>1</v>
      </c>
    </row>
    <row r="83" spans="1:18" s="96" customFormat="1" ht="12.75" x14ac:dyDescent="0.2">
      <c r="A83" s="616">
        <v>914</v>
      </c>
      <c r="B83" s="617"/>
      <c r="C83" s="523" t="s">
        <v>414</v>
      </c>
      <c r="D83" s="466">
        <v>0</v>
      </c>
      <c r="E83" s="213">
        <v>1000</v>
      </c>
      <c r="F83" s="131">
        <v>500</v>
      </c>
      <c r="G83" s="131">
        <v>500</v>
      </c>
      <c r="H83" s="131">
        <v>500</v>
      </c>
      <c r="I83" s="438"/>
      <c r="J83" s="785"/>
      <c r="K83" s="322"/>
      <c r="R83" s="97">
        <v>1</v>
      </c>
    </row>
    <row r="84" spans="1:18" s="96" customFormat="1" ht="12.75" x14ac:dyDescent="0.2">
      <c r="A84" s="616">
        <v>914</v>
      </c>
      <c r="B84" s="617"/>
      <c r="C84" s="523" t="s">
        <v>415</v>
      </c>
      <c r="D84" s="466">
        <v>0</v>
      </c>
      <c r="E84" s="213">
        <v>1000</v>
      </c>
      <c r="F84" s="131"/>
      <c r="G84" s="131"/>
      <c r="H84" s="131"/>
      <c r="I84" s="438"/>
      <c r="J84" s="785"/>
      <c r="K84" s="322"/>
      <c r="R84" s="97">
        <v>1</v>
      </c>
    </row>
    <row r="85" spans="1:18" s="96" customFormat="1" ht="12.75" x14ac:dyDescent="0.2">
      <c r="A85" s="616">
        <v>914</v>
      </c>
      <c r="B85" s="617" t="s">
        <v>20</v>
      </c>
      <c r="C85" s="470" t="s">
        <v>105</v>
      </c>
      <c r="D85" s="463">
        <v>8100.5</v>
      </c>
      <c r="E85" s="463">
        <v>11000</v>
      </c>
      <c r="F85" s="463">
        <v>11500</v>
      </c>
      <c r="G85" s="463">
        <v>10900</v>
      </c>
      <c r="H85" s="463">
        <v>10900</v>
      </c>
      <c r="I85" s="70"/>
      <c r="J85" s="324"/>
      <c r="K85" s="322"/>
      <c r="R85" s="97"/>
    </row>
    <row r="86" spans="1:18" s="96" customFormat="1" ht="12.75" x14ac:dyDescent="0.2">
      <c r="A86" s="616">
        <v>914</v>
      </c>
      <c r="B86" s="617"/>
      <c r="C86" s="200" t="s">
        <v>689</v>
      </c>
      <c r="D86" s="465">
        <v>250</v>
      </c>
      <c r="E86" s="213">
        <v>300</v>
      </c>
      <c r="F86" s="131">
        <v>300</v>
      </c>
      <c r="G86" s="131">
        <v>300</v>
      </c>
      <c r="H86" s="131">
        <v>300</v>
      </c>
      <c r="I86" s="438"/>
      <c r="J86" s="324"/>
      <c r="K86" s="322"/>
      <c r="R86" s="97"/>
    </row>
    <row r="87" spans="1:18" s="89" customFormat="1" ht="12.75" x14ac:dyDescent="0.2">
      <c r="A87" s="616">
        <v>914</v>
      </c>
      <c r="B87" s="617"/>
      <c r="C87" s="200" t="s">
        <v>247</v>
      </c>
      <c r="D87" s="465">
        <v>310</v>
      </c>
      <c r="E87" s="213">
        <v>310</v>
      </c>
      <c r="F87" s="131">
        <v>310</v>
      </c>
      <c r="G87" s="131">
        <v>310</v>
      </c>
      <c r="H87" s="131">
        <v>310</v>
      </c>
      <c r="I87" s="438"/>
      <c r="J87" s="324"/>
      <c r="K87" s="391"/>
      <c r="L87" s="102"/>
      <c r="R87" s="83"/>
    </row>
    <row r="88" spans="1:18" s="89" customFormat="1" ht="12.75" x14ac:dyDescent="0.2">
      <c r="A88" s="616">
        <v>914</v>
      </c>
      <c r="B88" s="617"/>
      <c r="C88" s="200" t="s">
        <v>176</v>
      </c>
      <c r="D88" s="465">
        <v>400</v>
      </c>
      <c r="E88" s="213">
        <v>400</v>
      </c>
      <c r="F88" s="131">
        <v>400</v>
      </c>
      <c r="G88" s="131">
        <v>400</v>
      </c>
      <c r="H88" s="131">
        <v>400</v>
      </c>
      <c r="I88" s="438"/>
      <c r="J88" s="324"/>
      <c r="K88" s="391"/>
      <c r="L88" s="102"/>
      <c r="R88" s="83"/>
    </row>
    <row r="89" spans="1:18" s="89" customFormat="1" ht="12.75" x14ac:dyDescent="0.2">
      <c r="A89" s="616">
        <v>914</v>
      </c>
      <c r="B89" s="617"/>
      <c r="C89" s="200" t="s">
        <v>288</v>
      </c>
      <c r="D89" s="465">
        <v>2000</v>
      </c>
      <c r="E89" s="213">
        <v>3000</v>
      </c>
      <c r="F89" s="131">
        <v>3000</v>
      </c>
      <c r="G89" s="131">
        <v>3000</v>
      </c>
      <c r="H89" s="131">
        <v>3000</v>
      </c>
      <c r="I89" s="438"/>
      <c r="J89" s="324"/>
      <c r="K89" s="391"/>
      <c r="L89" s="102"/>
      <c r="R89" s="83"/>
    </row>
    <row r="90" spans="1:18" s="89" customFormat="1" ht="12.75" x14ac:dyDescent="0.2">
      <c r="A90" s="616">
        <v>914</v>
      </c>
      <c r="B90" s="617"/>
      <c r="C90" s="200" t="s">
        <v>442</v>
      </c>
      <c r="D90" s="465">
        <v>1500</v>
      </c>
      <c r="E90" s="213">
        <v>3000</v>
      </c>
      <c r="F90" s="131">
        <v>3000</v>
      </c>
      <c r="G90" s="131">
        <v>3000</v>
      </c>
      <c r="H90" s="131">
        <v>3000</v>
      </c>
      <c r="I90" s="438"/>
      <c r="J90" s="324"/>
      <c r="K90" s="391"/>
      <c r="L90" s="102"/>
      <c r="R90" s="83"/>
    </row>
    <row r="91" spans="1:18" s="96" customFormat="1" ht="12.75" x14ac:dyDescent="0.2">
      <c r="A91" s="616">
        <v>914</v>
      </c>
      <c r="B91" s="617"/>
      <c r="C91" s="200" t="s">
        <v>688</v>
      </c>
      <c r="D91" s="465">
        <v>2840.5</v>
      </c>
      <c r="E91" s="213">
        <v>3190</v>
      </c>
      <c r="F91" s="131">
        <v>3790</v>
      </c>
      <c r="G91" s="131">
        <v>3190</v>
      </c>
      <c r="H91" s="131">
        <v>3190</v>
      </c>
      <c r="I91" s="438"/>
      <c r="J91" s="324"/>
      <c r="K91" s="321"/>
      <c r="R91" s="97"/>
    </row>
    <row r="92" spans="1:18" s="89" customFormat="1" ht="12.75" x14ac:dyDescent="0.2">
      <c r="A92" s="616">
        <v>914</v>
      </c>
      <c r="B92" s="617"/>
      <c r="C92" s="200" t="s">
        <v>690</v>
      </c>
      <c r="D92" s="465">
        <v>800</v>
      </c>
      <c r="E92" s="213">
        <v>800</v>
      </c>
      <c r="F92" s="131">
        <v>700</v>
      </c>
      <c r="G92" s="131">
        <v>700</v>
      </c>
      <c r="H92" s="131">
        <v>700</v>
      </c>
      <c r="I92" s="438"/>
      <c r="J92" s="324"/>
      <c r="K92" s="322"/>
      <c r="L92" s="96"/>
      <c r="M92" s="96"/>
      <c r="N92" s="96"/>
      <c r="O92" s="96"/>
      <c r="R92" s="83"/>
    </row>
    <row r="93" spans="1:18" s="89" customFormat="1" ht="12.75" x14ac:dyDescent="0.2">
      <c r="A93" s="616">
        <v>914</v>
      </c>
      <c r="B93" s="617" t="s">
        <v>22</v>
      </c>
      <c r="C93" s="470" t="s">
        <v>106</v>
      </c>
      <c r="D93" s="467">
        <v>11540</v>
      </c>
      <c r="E93" s="467">
        <v>11540</v>
      </c>
      <c r="F93" s="467">
        <v>11540</v>
      </c>
      <c r="G93" s="467">
        <v>11540</v>
      </c>
      <c r="H93" s="467">
        <v>11540</v>
      </c>
      <c r="I93" s="442"/>
      <c r="J93" s="324"/>
      <c r="K93" s="322"/>
      <c r="L93" s="379"/>
      <c r="M93" s="96"/>
      <c r="N93" s="96"/>
      <c r="O93" s="96"/>
      <c r="R93" s="95"/>
    </row>
    <row r="94" spans="1:18" s="89" customFormat="1" ht="12.75" x14ac:dyDescent="0.2">
      <c r="A94" s="616">
        <v>914</v>
      </c>
      <c r="B94" s="617"/>
      <c r="C94" s="200" t="s">
        <v>667</v>
      </c>
      <c r="D94" s="465">
        <v>11540</v>
      </c>
      <c r="E94" s="213">
        <v>11540</v>
      </c>
      <c r="F94" s="131">
        <v>11540</v>
      </c>
      <c r="G94" s="131">
        <v>11540</v>
      </c>
      <c r="H94" s="131">
        <v>11540</v>
      </c>
      <c r="I94" s="438"/>
      <c r="J94" s="324"/>
      <c r="K94" s="322"/>
      <c r="L94" s="96"/>
      <c r="M94" s="96"/>
      <c r="N94" s="96"/>
      <c r="O94" s="96"/>
      <c r="R94" s="97"/>
    </row>
    <row r="95" spans="1:18" s="100" customFormat="1" ht="12.75" x14ac:dyDescent="0.2">
      <c r="A95" s="616">
        <v>914</v>
      </c>
      <c r="B95" s="617" t="s">
        <v>26</v>
      </c>
      <c r="C95" s="470" t="s">
        <v>107</v>
      </c>
      <c r="D95" s="467">
        <v>5220</v>
      </c>
      <c r="E95" s="467">
        <v>6700</v>
      </c>
      <c r="F95" s="467">
        <v>5600</v>
      </c>
      <c r="G95" s="467">
        <v>5750</v>
      </c>
      <c r="H95" s="467">
        <v>6350</v>
      </c>
      <c r="I95" s="442"/>
      <c r="J95" s="324"/>
      <c r="K95" s="322"/>
      <c r="L95" s="244"/>
      <c r="M95" s="98"/>
      <c r="N95" s="98"/>
      <c r="O95" s="98"/>
      <c r="R95" s="91"/>
    </row>
    <row r="96" spans="1:18" s="89" customFormat="1" ht="12.75" x14ac:dyDescent="0.2">
      <c r="A96" s="616">
        <v>914</v>
      </c>
      <c r="B96" s="617"/>
      <c r="C96" s="200" t="s">
        <v>240</v>
      </c>
      <c r="D96" s="466">
        <v>2150</v>
      </c>
      <c r="E96" s="207">
        <v>1300</v>
      </c>
      <c r="F96" s="190">
        <v>1300</v>
      </c>
      <c r="G96" s="190">
        <v>1350</v>
      </c>
      <c r="H96" s="190">
        <v>1350</v>
      </c>
      <c r="I96" s="439"/>
      <c r="J96" s="658"/>
      <c r="K96" s="390"/>
      <c r="L96" s="96"/>
      <c r="M96" s="96"/>
      <c r="N96" s="96"/>
      <c r="O96" s="96"/>
      <c r="R96" s="97"/>
    </row>
    <row r="97" spans="1:18" s="89" customFormat="1" ht="12.75" x14ac:dyDescent="0.2">
      <c r="A97" s="616">
        <v>914</v>
      </c>
      <c r="B97" s="617"/>
      <c r="C97" s="200" t="s">
        <v>108</v>
      </c>
      <c r="D97" s="466">
        <v>3070</v>
      </c>
      <c r="E97" s="207">
        <v>5400</v>
      </c>
      <c r="F97" s="190">
        <v>4300</v>
      </c>
      <c r="G97" s="190">
        <v>4400</v>
      </c>
      <c r="H97" s="190">
        <v>5000</v>
      </c>
      <c r="I97" s="439"/>
      <c r="J97" s="324"/>
      <c r="K97" s="322"/>
      <c r="L97" s="96"/>
      <c r="M97" s="96"/>
      <c r="N97" s="96"/>
      <c r="O97" s="96"/>
      <c r="R97" s="97"/>
    </row>
    <row r="98" spans="1:18" s="100" customFormat="1" ht="12.75" x14ac:dyDescent="0.2">
      <c r="A98" s="616">
        <v>914</v>
      </c>
      <c r="B98" s="617"/>
      <c r="C98" s="475" t="s">
        <v>197</v>
      </c>
      <c r="D98" s="476"/>
      <c r="E98" s="477"/>
      <c r="F98" s="478"/>
      <c r="G98" s="478"/>
      <c r="H98" s="478"/>
      <c r="I98" s="440"/>
      <c r="J98" s="324"/>
      <c r="K98" s="322"/>
      <c r="L98" s="244"/>
      <c r="M98" s="98"/>
      <c r="N98" s="98"/>
      <c r="O98" s="98"/>
      <c r="R98" s="99"/>
    </row>
    <row r="99" spans="1:18" s="101" customFormat="1" ht="12.75" x14ac:dyDescent="0.2">
      <c r="A99" s="616">
        <v>914</v>
      </c>
      <c r="B99" s="617"/>
      <c r="C99" s="484" t="s">
        <v>379</v>
      </c>
      <c r="D99" s="485">
        <v>350</v>
      </c>
      <c r="E99" s="486">
        <v>300</v>
      </c>
      <c r="F99" s="487">
        <v>300</v>
      </c>
      <c r="G99" s="487">
        <v>300</v>
      </c>
      <c r="H99" s="487">
        <v>300</v>
      </c>
      <c r="I99" s="817"/>
      <c r="J99" s="659"/>
      <c r="K99" s="392"/>
      <c r="R99" s="97"/>
    </row>
    <row r="100" spans="1:18" s="100" customFormat="1" ht="12.75" x14ac:dyDescent="0.2">
      <c r="A100" s="616">
        <v>914</v>
      </c>
      <c r="B100" s="617"/>
      <c r="C100" s="484" t="s">
        <v>280</v>
      </c>
      <c r="D100" s="485">
        <v>2500</v>
      </c>
      <c r="E100" s="486">
        <v>2500</v>
      </c>
      <c r="F100" s="487">
        <v>2500</v>
      </c>
      <c r="G100" s="487">
        <v>2500</v>
      </c>
      <c r="H100" s="487">
        <v>2500</v>
      </c>
      <c r="I100" s="817"/>
      <c r="J100" s="658"/>
      <c r="K100" s="390"/>
      <c r="L100" s="98"/>
      <c r="M100" s="98"/>
      <c r="N100" s="98"/>
      <c r="O100" s="98"/>
      <c r="R100" s="91"/>
    </row>
    <row r="101" spans="1:18" s="101" customFormat="1" ht="12.75" x14ac:dyDescent="0.2">
      <c r="A101" s="616">
        <v>914</v>
      </c>
      <c r="B101" s="617"/>
      <c r="C101" s="484" t="s">
        <v>354</v>
      </c>
      <c r="D101" s="485">
        <v>800</v>
      </c>
      <c r="E101" s="486">
        <v>800</v>
      </c>
      <c r="F101" s="487">
        <v>900</v>
      </c>
      <c r="G101" s="487">
        <v>900</v>
      </c>
      <c r="H101" s="487">
        <v>1000</v>
      </c>
      <c r="I101" s="817"/>
      <c r="J101" s="324"/>
      <c r="K101" s="321"/>
      <c r="R101" s="97">
        <v>1</v>
      </c>
    </row>
    <row r="102" spans="1:18" s="101" customFormat="1" ht="12.75" x14ac:dyDescent="0.2">
      <c r="A102" s="616">
        <v>914</v>
      </c>
      <c r="B102" s="617"/>
      <c r="C102" s="484" t="s">
        <v>378</v>
      </c>
      <c r="D102" s="485">
        <v>400</v>
      </c>
      <c r="E102" s="486">
        <v>500</v>
      </c>
      <c r="F102" s="487"/>
      <c r="G102" s="487"/>
      <c r="H102" s="487">
        <v>500</v>
      </c>
      <c r="I102" s="817"/>
      <c r="J102" s="659"/>
      <c r="K102" s="392"/>
      <c r="R102" s="97"/>
    </row>
    <row r="103" spans="1:18" s="101" customFormat="1" ht="12.75" x14ac:dyDescent="0.2">
      <c r="A103" s="616">
        <v>914</v>
      </c>
      <c r="B103" s="617"/>
      <c r="C103" s="484" t="s">
        <v>182</v>
      </c>
      <c r="D103" s="485"/>
      <c r="E103" s="486">
        <v>200</v>
      </c>
      <c r="F103" s="487">
        <v>200</v>
      </c>
      <c r="G103" s="487">
        <v>300</v>
      </c>
      <c r="H103" s="487">
        <v>300</v>
      </c>
      <c r="I103" s="817"/>
      <c r="J103" s="324"/>
      <c r="K103" s="321"/>
      <c r="R103" s="97">
        <v>1</v>
      </c>
    </row>
    <row r="104" spans="1:18" s="101" customFormat="1" ht="12.75" x14ac:dyDescent="0.2">
      <c r="A104" s="616">
        <v>914</v>
      </c>
      <c r="B104" s="617"/>
      <c r="C104" s="484" t="s">
        <v>225</v>
      </c>
      <c r="D104" s="485"/>
      <c r="E104" s="486">
        <v>200</v>
      </c>
      <c r="F104" s="487">
        <v>200</v>
      </c>
      <c r="G104" s="487">
        <v>200</v>
      </c>
      <c r="H104" s="487">
        <v>200</v>
      </c>
      <c r="I104" s="817"/>
      <c r="J104" s="659"/>
      <c r="K104" s="392"/>
      <c r="R104" s="97"/>
    </row>
    <row r="105" spans="1:18" s="101" customFormat="1" ht="12.75" x14ac:dyDescent="0.2">
      <c r="A105" s="616">
        <v>914</v>
      </c>
      <c r="B105" s="617"/>
      <c r="C105" s="484" t="s">
        <v>675</v>
      </c>
      <c r="D105" s="485"/>
      <c r="E105" s="486">
        <v>100</v>
      </c>
      <c r="F105" s="487">
        <v>100</v>
      </c>
      <c r="G105" s="487">
        <v>100</v>
      </c>
      <c r="H105" s="487">
        <v>100</v>
      </c>
      <c r="I105" s="817"/>
      <c r="J105" s="659"/>
      <c r="K105" s="392"/>
      <c r="R105" s="97"/>
    </row>
    <row r="106" spans="1:18" s="101" customFormat="1" ht="12.75" x14ac:dyDescent="0.2">
      <c r="A106" s="616">
        <v>914</v>
      </c>
      <c r="B106" s="617"/>
      <c r="C106" s="484" t="s">
        <v>548</v>
      </c>
      <c r="D106" s="465"/>
      <c r="E106" s="486">
        <v>250</v>
      </c>
      <c r="F106" s="487"/>
      <c r="G106" s="487"/>
      <c r="H106" s="487"/>
      <c r="I106" s="438"/>
      <c r="J106" s="659"/>
      <c r="K106" s="392"/>
      <c r="R106" s="97"/>
    </row>
    <row r="107" spans="1:18" s="101" customFormat="1" ht="12.75" x14ac:dyDescent="0.2">
      <c r="A107" s="616">
        <v>914</v>
      </c>
      <c r="B107" s="617"/>
      <c r="C107" s="484" t="s">
        <v>678</v>
      </c>
      <c r="D107" s="476"/>
      <c r="E107" s="486">
        <v>100</v>
      </c>
      <c r="F107" s="487">
        <v>100</v>
      </c>
      <c r="G107" s="487">
        <v>100</v>
      </c>
      <c r="H107" s="487">
        <v>100</v>
      </c>
      <c r="I107" s="440"/>
      <c r="J107" s="659"/>
      <c r="K107" s="392"/>
      <c r="R107" s="97"/>
    </row>
    <row r="108" spans="1:18" s="101" customFormat="1" ht="12.75" x14ac:dyDescent="0.2">
      <c r="A108" s="616">
        <v>914</v>
      </c>
      <c r="B108" s="617"/>
      <c r="C108" s="221" t="s">
        <v>754</v>
      </c>
      <c r="D108" s="476"/>
      <c r="E108" s="477">
        <v>450</v>
      </c>
      <c r="F108" s="478"/>
      <c r="G108" s="478"/>
      <c r="H108" s="478"/>
      <c r="I108" s="440"/>
      <c r="J108" s="659"/>
      <c r="K108" s="392"/>
      <c r="R108" s="97"/>
    </row>
    <row r="109" spans="1:18" s="101" customFormat="1" ht="12.75" x14ac:dyDescent="0.2">
      <c r="A109" s="616">
        <v>914</v>
      </c>
      <c r="B109" s="617" t="s">
        <v>30</v>
      </c>
      <c r="C109" s="470" t="s">
        <v>115</v>
      </c>
      <c r="D109" s="467">
        <v>9755</v>
      </c>
      <c r="E109" s="467">
        <v>5225</v>
      </c>
      <c r="F109" s="467">
        <v>4830</v>
      </c>
      <c r="G109" s="467">
        <v>4905</v>
      </c>
      <c r="H109" s="467">
        <v>4930</v>
      </c>
      <c r="I109" s="442"/>
      <c r="J109" s="659"/>
      <c r="K109" s="392"/>
      <c r="R109" s="97"/>
    </row>
    <row r="110" spans="1:18" s="100" customFormat="1" ht="12.75" x14ac:dyDescent="0.2">
      <c r="A110" s="616">
        <v>914</v>
      </c>
      <c r="B110" s="617"/>
      <c r="C110" s="199" t="s">
        <v>590</v>
      </c>
      <c r="D110" s="465">
        <v>350</v>
      </c>
      <c r="E110" s="213">
        <v>400</v>
      </c>
      <c r="F110" s="131">
        <v>400</v>
      </c>
      <c r="G110" s="131">
        <v>450</v>
      </c>
      <c r="H110" s="131">
        <v>450</v>
      </c>
      <c r="I110" s="438"/>
      <c r="J110" s="707"/>
      <c r="K110" s="707"/>
      <c r="L110" s="707"/>
      <c r="M110" s="707"/>
      <c r="R110" s="99"/>
    </row>
    <row r="111" spans="1:18" s="101" customFormat="1" ht="12.75" x14ac:dyDescent="0.2">
      <c r="A111" s="616">
        <v>914</v>
      </c>
      <c r="B111" s="617"/>
      <c r="C111" s="326" t="s">
        <v>691</v>
      </c>
      <c r="D111" s="465">
        <v>6500</v>
      </c>
      <c r="E111" s="213">
        <v>2000</v>
      </c>
      <c r="F111" s="131">
        <v>1500</v>
      </c>
      <c r="G111" s="131">
        <v>1500</v>
      </c>
      <c r="H111" s="131">
        <v>1500</v>
      </c>
      <c r="I111" s="438"/>
      <c r="J111" s="659"/>
      <c r="K111" s="392"/>
      <c r="R111" s="97"/>
    </row>
    <row r="112" spans="1:18" s="101" customFormat="1" ht="12.75" customHeight="1" x14ac:dyDescent="0.2">
      <c r="A112" s="616">
        <v>914</v>
      </c>
      <c r="B112" s="617"/>
      <c r="C112" s="203" t="s">
        <v>692</v>
      </c>
      <c r="D112" s="465">
        <v>440</v>
      </c>
      <c r="E112" s="213">
        <v>520</v>
      </c>
      <c r="F112" s="131">
        <v>520</v>
      </c>
      <c r="G112" s="131">
        <v>540</v>
      </c>
      <c r="H112" s="131">
        <v>540</v>
      </c>
      <c r="I112" s="438"/>
      <c r="J112" s="659"/>
      <c r="K112" s="392"/>
      <c r="R112" s="97"/>
    </row>
    <row r="113" spans="1:18" s="101" customFormat="1" ht="12.75" customHeight="1" x14ac:dyDescent="0.2">
      <c r="A113" s="616">
        <v>914</v>
      </c>
      <c r="B113" s="617"/>
      <c r="C113" s="203" t="s">
        <v>693</v>
      </c>
      <c r="D113" s="465">
        <v>815</v>
      </c>
      <c r="E113" s="213">
        <v>1005</v>
      </c>
      <c r="F113" s="131">
        <v>1040</v>
      </c>
      <c r="G113" s="131">
        <v>1045</v>
      </c>
      <c r="H113" s="131">
        <v>1070</v>
      </c>
      <c r="I113" s="438"/>
      <c r="J113" s="659"/>
      <c r="K113" s="392"/>
      <c r="R113" s="97"/>
    </row>
    <row r="114" spans="1:18" s="101" customFormat="1" ht="12.75" x14ac:dyDescent="0.2">
      <c r="A114" s="616">
        <v>914</v>
      </c>
      <c r="B114" s="617"/>
      <c r="C114" s="326" t="s">
        <v>333</v>
      </c>
      <c r="D114" s="465">
        <v>200</v>
      </c>
      <c r="E114" s="213">
        <v>250</v>
      </c>
      <c r="F114" s="131">
        <v>300</v>
      </c>
      <c r="G114" s="131">
        <v>300</v>
      </c>
      <c r="H114" s="131">
        <v>300</v>
      </c>
      <c r="I114" s="438"/>
      <c r="J114" s="659"/>
      <c r="K114" s="392"/>
      <c r="R114" s="97"/>
    </row>
    <row r="115" spans="1:18" s="89" customFormat="1" ht="12.75" x14ac:dyDescent="0.2">
      <c r="A115" s="616">
        <v>914</v>
      </c>
      <c r="B115" s="617"/>
      <c r="C115" s="331" t="s">
        <v>290</v>
      </c>
      <c r="D115" s="465">
        <v>100</v>
      </c>
      <c r="E115" s="213">
        <v>100</v>
      </c>
      <c r="F115" s="131">
        <v>120</v>
      </c>
      <c r="G115" s="131">
        <v>120</v>
      </c>
      <c r="H115" s="131">
        <v>120</v>
      </c>
      <c r="I115" s="438"/>
      <c r="J115" s="659"/>
      <c r="K115" s="392"/>
      <c r="L115" s="102"/>
      <c r="R115" s="83"/>
    </row>
    <row r="116" spans="1:18" s="96" customFormat="1" ht="12.75" x14ac:dyDescent="0.2">
      <c r="A116" s="616">
        <v>914</v>
      </c>
      <c r="B116" s="617"/>
      <c r="C116" s="331" t="s">
        <v>591</v>
      </c>
      <c r="D116" s="465">
        <v>800</v>
      </c>
      <c r="E116" s="213">
        <v>400</v>
      </c>
      <c r="F116" s="131">
        <v>400</v>
      </c>
      <c r="G116" s="131">
        <v>400</v>
      </c>
      <c r="H116" s="131">
        <v>400</v>
      </c>
      <c r="I116" s="438"/>
      <c r="J116" s="324"/>
      <c r="K116" s="393"/>
      <c r="R116" s="97"/>
    </row>
    <row r="117" spans="1:18" s="100" customFormat="1" ht="12.75" x14ac:dyDescent="0.2">
      <c r="A117" s="616">
        <v>914</v>
      </c>
      <c r="B117" s="617"/>
      <c r="C117" s="331" t="s">
        <v>592</v>
      </c>
      <c r="D117" s="465">
        <v>350</v>
      </c>
      <c r="E117" s="213">
        <v>350</v>
      </c>
      <c r="F117" s="131">
        <v>350</v>
      </c>
      <c r="G117" s="131">
        <v>350</v>
      </c>
      <c r="H117" s="131">
        <v>350</v>
      </c>
      <c r="I117" s="438"/>
      <c r="J117" s="324"/>
      <c r="K117" s="322"/>
      <c r="L117" s="98"/>
      <c r="M117" s="98"/>
      <c r="N117" s="98"/>
      <c r="O117" s="98"/>
      <c r="R117" s="91"/>
    </row>
    <row r="118" spans="1:18" s="100" customFormat="1" ht="12.75" x14ac:dyDescent="0.2">
      <c r="A118" s="616">
        <v>914</v>
      </c>
      <c r="B118" s="617"/>
      <c r="C118" s="331" t="s">
        <v>249</v>
      </c>
      <c r="D118" s="465">
        <v>200</v>
      </c>
      <c r="E118" s="213">
        <v>200</v>
      </c>
      <c r="F118" s="131">
        <v>200</v>
      </c>
      <c r="G118" s="131">
        <v>200</v>
      </c>
      <c r="H118" s="131">
        <v>200</v>
      </c>
      <c r="I118" s="438"/>
      <c r="J118" s="658"/>
      <c r="K118" s="390"/>
      <c r="R118" s="99"/>
    </row>
    <row r="119" spans="1:18" s="100" customFormat="1" ht="12.75" x14ac:dyDescent="0.2">
      <c r="A119" s="616">
        <v>914</v>
      </c>
      <c r="B119" s="617"/>
      <c r="C119" s="326"/>
      <c r="D119" s="465"/>
      <c r="E119" s="213"/>
      <c r="F119" s="131"/>
      <c r="G119" s="131"/>
      <c r="H119" s="131"/>
      <c r="I119" s="438"/>
      <c r="J119" s="98"/>
      <c r="R119" s="99"/>
    </row>
    <row r="120" spans="1:18" s="100" customFormat="1" ht="12.75" x14ac:dyDescent="0.2">
      <c r="A120" s="616">
        <v>914</v>
      </c>
      <c r="B120" s="617" t="s">
        <v>33</v>
      </c>
      <c r="C120" s="470" t="s">
        <v>401</v>
      </c>
      <c r="D120" s="467">
        <v>3011</v>
      </c>
      <c r="E120" s="467">
        <v>3344.5299999999997</v>
      </c>
      <c r="F120" s="467">
        <v>3344.5299999999997</v>
      </c>
      <c r="G120" s="467">
        <v>3344.5299999999997</v>
      </c>
      <c r="H120" s="467">
        <v>3344.5299999999997</v>
      </c>
      <c r="I120" s="442"/>
      <c r="J120" s="244"/>
      <c r="K120" s="244"/>
      <c r="L120" s="244"/>
      <c r="R120" s="99"/>
    </row>
    <row r="121" spans="1:18" s="100" customFormat="1" ht="12.75" x14ac:dyDescent="0.2">
      <c r="A121" s="616">
        <v>914</v>
      </c>
      <c r="B121" s="617"/>
      <c r="C121" s="200" t="s">
        <v>689</v>
      </c>
      <c r="D121" s="466">
        <v>744.53</v>
      </c>
      <c r="E121" s="207">
        <v>744.53</v>
      </c>
      <c r="F121" s="190">
        <v>744.53</v>
      </c>
      <c r="G121" s="190">
        <v>744.53</v>
      </c>
      <c r="H121" s="190">
        <v>744.53</v>
      </c>
      <c r="I121" s="439"/>
      <c r="J121" s="712"/>
      <c r="K121" s="390"/>
      <c r="R121" s="99"/>
    </row>
    <row r="122" spans="1:18" s="100" customFormat="1" ht="12.75" x14ac:dyDescent="0.2">
      <c r="A122" s="616">
        <v>914</v>
      </c>
      <c r="B122" s="617"/>
      <c r="C122" s="667" t="s">
        <v>694</v>
      </c>
      <c r="D122" s="466">
        <v>2266.4700000000003</v>
      </c>
      <c r="E122" s="207">
        <v>2500</v>
      </c>
      <c r="F122" s="190">
        <v>2500</v>
      </c>
      <c r="G122" s="190">
        <v>2500</v>
      </c>
      <c r="H122" s="190">
        <v>2500</v>
      </c>
      <c r="I122" s="440"/>
      <c r="J122" s="658"/>
      <c r="K122" s="390"/>
      <c r="R122" s="99"/>
    </row>
    <row r="123" spans="1:18" s="96" customFormat="1" ht="12.75" x14ac:dyDescent="0.2">
      <c r="A123" s="616">
        <v>914</v>
      </c>
      <c r="B123" s="617"/>
      <c r="C123" s="200" t="s">
        <v>695</v>
      </c>
      <c r="D123" s="465">
        <v>0</v>
      </c>
      <c r="E123" s="213">
        <v>100</v>
      </c>
      <c r="F123" s="131">
        <v>100</v>
      </c>
      <c r="G123" s="131">
        <v>100</v>
      </c>
      <c r="H123" s="131">
        <v>100</v>
      </c>
      <c r="I123" s="70"/>
      <c r="J123" s="619"/>
      <c r="K123" s="322"/>
      <c r="L123" s="379"/>
      <c r="N123" s="379"/>
      <c r="R123" s="97"/>
    </row>
    <row r="124" spans="1:18" s="96" customFormat="1" ht="12.75" x14ac:dyDescent="0.2">
      <c r="A124" s="616">
        <v>914</v>
      </c>
      <c r="B124" s="617"/>
      <c r="C124" s="200"/>
      <c r="D124" s="485"/>
      <c r="E124" s="486"/>
      <c r="F124" s="487"/>
      <c r="G124" s="487"/>
      <c r="H124" s="487"/>
      <c r="I124" s="70"/>
      <c r="J124" s="619"/>
      <c r="K124" s="322"/>
      <c r="L124" s="379"/>
      <c r="R124" s="97"/>
    </row>
    <row r="125" spans="1:18" s="89" customFormat="1" ht="12.75" x14ac:dyDescent="0.2">
      <c r="A125" s="616">
        <v>914</v>
      </c>
      <c r="B125" s="617" t="s">
        <v>34</v>
      </c>
      <c r="C125" s="470" t="s">
        <v>109</v>
      </c>
      <c r="D125" s="467">
        <v>11764</v>
      </c>
      <c r="E125" s="467">
        <v>17614</v>
      </c>
      <c r="F125" s="467">
        <v>17614</v>
      </c>
      <c r="G125" s="467">
        <v>17614</v>
      </c>
      <c r="H125" s="467">
        <v>18214</v>
      </c>
      <c r="I125" s="442"/>
      <c r="J125" s="324"/>
      <c r="K125" s="321"/>
      <c r="R125" s="95"/>
    </row>
    <row r="126" spans="1:18" s="89" customFormat="1" ht="12.75" x14ac:dyDescent="0.2">
      <c r="A126" s="616">
        <v>914</v>
      </c>
      <c r="B126" s="617"/>
      <c r="C126" s="200" t="s">
        <v>356</v>
      </c>
      <c r="D126" s="465">
        <v>5000</v>
      </c>
      <c r="E126" s="213">
        <v>10000</v>
      </c>
      <c r="F126" s="355">
        <v>10000</v>
      </c>
      <c r="G126" s="131">
        <v>10000</v>
      </c>
      <c r="H126" s="131">
        <v>10000</v>
      </c>
      <c r="I126" s="438"/>
      <c r="J126" s="324"/>
      <c r="K126" s="321"/>
      <c r="R126" s="95"/>
    </row>
    <row r="127" spans="1:18" s="89" customFormat="1" ht="12.75" x14ac:dyDescent="0.2">
      <c r="A127" s="616">
        <v>914</v>
      </c>
      <c r="B127" s="617"/>
      <c r="C127" s="475" t="s">
        <v>197</v>
      </c>
      <c r="D127" s="466"/>
      <c r="E127" s="207"/>
      <c r="F127" s="190"/>
      <c r="G127" s="190"/>
      <c r="H127" s="190"/>
      <c r="I127" s="439"/>
      <c r="J127" s="324"/>
      <c r="K127" s="321"/>
      <c r="R127" s="95"/>
    </row>
    <row r="128" spans="1:18" s="89" customFormat="1" ht="12.75" x14ac:dyDescent="0.2">
      <c r="A128" s="616">
        <v>914</v>
      </c>
      <c r="B128" s="617"/>
      <c r="C128" s="587" t="s">
        <v>310</v>
      </c>
      <c r="D128" s="476">
        <v>5000</v>
      </c>
      <c r="E128" s="477">
        <v>10000</v>
      </c>
      <c r="F128" s="489">
        <v>10000</v>
      </c>
      <c r="G128" s="489">
        <v>10000</v>
      </c>
      <c r="H128" s="489">
        <v>10000</v>
      </c>
      <c r="I128" s="818"/>
      <c r="J128" s="324"/>
      <c r="K128" s="321"/>
      <c r="R128" s="95"/>
    </row>
    <row r="129" spans="1:18" s="89" customFormat="1" ht="12.75" x14ac:dyDescent="0.2">
      <c r="A129" s="616">
        <v>914</v>
      </c>
      <c r="B129" s="617"/>
      <c r="C129" s="203" t="s">
        <v>355</v>
      </c>
      <c r="D129" s="465">
        <v>6664</v>
      </c>
      <c r="E129" s="213">
        <v>7614</v>
      </c>
      <c r="F129" s="131">
        <v>7614</v>
      </c>
      <c r="G129" s="131">
        <v>7614</v>
      </c>
      <c r="H129" s="131">
        <v>8214</v>
      </c>
      <c r="I129" s="438"/>
      <c r="J129" s="785"/>
      <c r="K129" s="321"/>
      <c r="R129" s="95"/>
    </row>
    <row r="130" spans="1:18" s="89" customFormat="1" ht="12.75" x14ac:dyDescent="0.2">
      <c r="A130" s="616">
        <v>914</v>
      </c>
      <c r="B130" s="617"/>
      <c r="C130" s="475" t="s">
        <v>197</v>
      </c>
      <c r="D130" s="476"/>
      <c r="E130" s="477"/>
      <c r="F130" s="478"/>
      <c r="G130" s="478"/>
      <c r="H130" s="478"/>
      <c r="I130" s="440"/>
      <c r="J130" s="324"/>
      <c r="K130" s="321"/>
      <c r="R130" s="88"/>
    </row>
    <row r="131" spans="1:18" s="89" customFormat="1" ht="12.75" x14ac:dyDescent="0.2">
      <c r="A131" s="616">
        <v>914</v>
      </c>
      <c r="B131" s="617"/>
      <c r="C131" s="587" t="s">
        <v>307</v>
      </c>
      <c r="D131" s="476">
        <v>500</v>
      </c>
      <c r="E131" s="477">
        <v>460</v>
      </c>
      <c r="F131" s="489">
        <v>460</v>
      </c>
      <c r="G131" s="489">
        <v>460</v>
      </c>
      <c r="H131" s="489">
        <v>650</v>
      </c>
      <c r="I131" s="818"/>
      <c r="J131" s="324"/>
      <c r="K131" s="321"/>
      <c r="L131" s="102"/>
      <c r="N131" s="102"/>
      <c r="R131" s="97"/>
    </row>
    <row r="132" spans="1:18" s="89" customFormat="1" ht="12.75" x14ac:dyDescent="0.2">
      <c r="A132" s="616">
        <v>914</v>
      </c>
      <c r="B132" s="617"/>
      <c r="C132" s="587" t="s">
        <v>337</v>
      </c>
      <c r="D132" s="476">
        <v>30</v>
      </c>
      <c r="E132" s="477">
        <v>30</v>
      </c>
      <c r="F132" s="489">
        <v>30</v>
      </c>
      <c r="G132" s="489">
        <v>30</v>
      </c>
      <c r="H132" s="489">
        <v>40</v>
      </c>
      <c r="I132" s="818"/>
      <c r="J132" s="324"/>
      <c r="K132" s="393"/>
      <c r="R132" s="97"/>
    </row>
    <row r="133" spans="1:18" s="89" customFormat="1" ht="12.75" x14ac:dyDescent="0.2">
      <c r="A133" s="616">
        <v>914</v>
      </c>
      <c r="B133" s="617"/>
      <c r="C133" s="587" t="s">
        <v>308</v>
      </c>
      <c r="D133" s="476">
        <v>180</v>
      </c>
      <c r="E133" s="477">
        <v>220</v>
      </c>
      <c r="F133" s="489">
        <v>220</v>
      </c>
      <c r="G133" s="489">
        <v>220</v>
      </c>
      <c r="H133" s="489">
        <v>220</v>
      </c>
      <c r="I133" s="818"/>
      <c r="J133" s="324"/>
      <c r="K133" s="321"/>
      <c r="R133" s="97"/>
    </row>
    <row r="134" spans="1:18" s="89" customFormat="1" ht="12.75" x14ac:dyDescent="0.2">
      <c r="A134" s="616">
        <v>914</v>
      </c>
      <c r="B134" s="617"/>
      <c r="C134" s="587" t="s">
        <v>338</v>
      </c>
      <c r="D134" s="476">
        <v>220</v>
      </c>
      <c r="E134" s="477">
        <v>220</v>
      </c>
      <c r="F134" s="489">
        <v>220</v>
      </c>
      <c r="G134" s="489">
        <v>220</v>
      </c>
      <c r="H134" s="489">
        <v>220</v>
      </c>
      <c r="I134" s="818"/>
      <c r="J134" s="324"/>
      <c r="K134" s="393"/>
      <c r="R134" s="97"/>
    </row>
    <row r="135" spans="1:18" s="89" customFormat="1" ht="12.75" x14ac:dyDescent="0.2">
      <c r="A135" s="616">
        <v>914</v>
      </c>
      <c r="B135" s="617"/>
      <c r="C135" s="587" t="s">
        <v>339</v>
      </c>
      <c r="D135" s="476">
        <v>4584</v>
      </c>
      <c r="E135" s="477">
        <v>4184</v>
      </c>
      <c r="F135" s="489">
        <v>4184</v>
      </c>
      <c r="G135" s="489">
        <v>4184</v>
      </c>
      <c r="H135" s="489">
        <v>4584</v>
      </c>
      <c r="I135" s="819"/>
      <c r="J135" s="324"/>
      <c r="K135" s="321"/>
      <c r="R135" s="97"/>
    </row>
    <row r="136" spans="1:18" s="100" customFormat="1" ht="12.75" x14ac:dyDescent="0.2">
      <c r="A136" s="616">
        <v>914</v>
      </c>
      <c r="B136" s="617"/>
      <c r="C136" s="587" t="s">
        <v>647</v>
      </c>
      <c r="D136" s="476">
        <v>100</v>
      </c>
      <c r="E136" s="477">
        <v>1000</v>
      </c>
      <c r="F136" s="489">
        <v>1000</v>
      </c>
      <c r="G136" s="489">
        <v>1000</v>
      </c>
      <c r="H136" s="489">
        <v>1000</v>
      </c>
      <c r="I136" s="818"/>
      <c r="J136" s="324"/>
      <c r="K136" s="321"/>
      <c r="L136" s="98"/>
      <c r="M136" s="98"/>
      <c r="N136" s="98"/>
      <c r="O136" s="98"/>
      <c r="R136" s="91"/>
    </row>
    <row r="137" spans="1:18" s="100" customFormat="1" ht="12.75" x14ac:dyDescent="0.2">
      <c r="A137" s="616">
        <v>914</v>
      </c>
      <c r="B137" s="617"/>
      <c r="C137" s="587" t="s">
        <v>309</v>
      </c>
      <c r="D137" s="476">
        <v>100</v>
      </c>
      <c r="E137" s="477">
        <v>500</v>
      </c>
      <c r="F137" s="489">
        <v>500</v>
      </c>
      <c r="G137" s="489">
        <v>500</v>
      </c>
      <c r="H137" s="489">
        <v>500</v>
      </c>
      <c r="I137" s="818"/>
      <c r="J137" s="324"/>
      <c r="K137" s="321"/>
      <c r="L137" s="98"/>
      <c r="M137" s="98"/>
      <c r="N137" s="98"/>
      <c r="O137" s="98"/>
      <c r="R137" s="91"/>
    </row>
    <row r="138" spans="1:18" s="89" customFormat="1" ht="14.25" customHeight="1" x14ac:dyDescent="0.2">
      <c r="A138" s="616">
        <v>914</v>
      </c>
      <c r="B138" s="617"/>
      <c r="C138" s="375" t="s">
        <v>311</v>
      </c>
      <c r="D138" s="476">
        <v>400</v>
      </c>
      <c r="E138" s="477">
        <v>500</v>
      </c>
      <c r="F138" s="489">
        <v>500</v>
      </c>
      <c r="G138" s="489">
        <v>500</v>
      </c>
      <c r="H138" s="489">
        <v>500</v>
      </c>
      <c r="I138" s="818"/>
      <c r="J138" s="324"/>
      <c r="K138" s="390"/>
      <c r="R138" s="97"/>
    </row>
    <row r="139" spans="1:18" s="89" customFormat="1" ht="12.75" x14ac:dyDescent="0.2">
      <c r="A139" s="616">
        <v>914</v>
      </c>
      <c r="B139" s="617"/>
      <c r="C139" s="587" t="s">
        <v>312</v>
      </c>
      <c r="D139" s="476">
        <v>400</v>
      </c>
      <c r="E139" s="477">
        <v>400</v>
      </c>
      <c r="F139" s="489">
        <v>400</v>
      </c>
      <c r="G139" s="489">
        <v>400</v>
      </c>
      <c r="H139" s="489">
        <v>400</v>
      </c>
      <c r="I139" s="818"/>
      <c r="J139" s="324"/>
      <c r="K139" s="321"/>
      <c r="R139" s="97"/>
    </row>
    <row r="140" spans="1:18" s="89" customFormat="1" ht="12.75" x14ac:dyDescent="0.2">
      <c r="A140" s="616">
        <v>914</v>
      </c>
      <c r="B140" s="617"/>
      <c r="C140" s="200" t="s">
        <v>695</v>
      </c>
      <c r="D140" s="466">
        <v>100</v>
      </c>
      <c r="E140" s="207">
        <v>100</v>
      </c>
      <c r="F140" s="190">
        <v>100</v>
      </c>
      <c r="G140" s="190">
        <v>100</v>
      </c>
      <c r="H140" s="190">
        <v>100</v>
      </c>
      <c r="I140" s="439"/>
      <c r="J140" s="658"/>
      <c r="K140" s="321"/>
      <c r="R140" s="97"/>
    </row>
    <row r="141" spans="1:18" s="89" customFormat="1" ht="12.75" x14ac:dyDescent="0.2">
      <c r="A141" s="616">
        <v>914</v>
      </c>
      <c r="B141" s="617"/>
      <c r="C141" s="200"/>
      <c r="D141" s="466"/>
      <c r="E141" s="207"/>
      <c r="F141" s="190"/>
      <c r="G141" s="190"/>
      <c r="H141" s="190"/>
      <c r="I141" s="439"/>
      <c r="J141" s="658"/>
      <c r="K141" s="321"/>
      <c r="R141" s="97"/>
    </row>
    <row r="142" spans="1:18" s="89" customFormat="1" ht="12.75" x14ac:dyDescent="0.2">
      <c r="A142" s="616">
        <v>914</v>
      </c>
      <c r="B142" s="617" t="s">
        <v>37</v>
      </c>
      <c r="C142" s="470" t="s">
        <v>110</v>
      </c>
      <c r="D142" s="463">
        <v>8633.7000000000007</v>
      </c>
      <c r="E142" s="463">
        <v>9866.2000000000007</v>
      </c>
      <c r="F142" s="463">
        <v>10746.2</v>
      </c>
      <c r="G142" s="463">
        <v>10656.2</v>
      </c>
      <c r="H142" s="463">
        <v>10646.2</v>
      </c>
      <c r="I142" s="70"/>
      <c r="J142" s="324"/>
      <c r="K142" s="393"/>
      <c r="R142" s="97"/>
    </row>
    <row r="143" spans="1:18" s="89" customFormat="1" ht="12.75" x14ac:dyDescent="0.2">
      <c r="A143" s="616">
        <v>914</v>
      </c>
      <c r="B143" s="617"/>
      <c r="C143" s="200" t="s">
        <v>697</v>
      </c>
      <c r="D143" s="465">
        <v>666.2</v>
      </c>
      <c r="E143" s="213">
        <v>446.2</v>
      </c>
      <c r="F143" s="131">
        <v>446.2</v>
      </c>
      <c r="G143" s="131">
        <v>446.2</v>
      </c>
      <c r="H143" s="131">
        <v>446.2</v>
      </c>
      <c r="I143" s="438"/>
      <c r="J143" s="324"/>
      <c r="K143" s="321"/>
      <c r="R143" s="97"/>
    </row>
    <row r="144" spans="1:18" s="89" customFormat="1" ht="22.5" x14ac:dyDescent="0.2">
      <c r="A144" s="616">
        <v>914</v>
      </c>
      <c r="B144" s="617"/>
      <c r="C144" s="331" t="s">
        <v>698</v>
      </c>
      <c r="D144" s="465">
        <v>1150</v>
      </c>
      <c r="E144" s="213">
        <v>1000</v>
      </c>
      <c r="F144" s="131">
        <v>1000</v>
      </c>
      <c r="G144" s="131">
        <v>1000</v>
      </c>
      <c r="H144" s="131">
        <v>1000</v>
      </c>
      <c r="I144" s="438"/>
      <c r="J144" s="324"/>
      <c r="K144" s="321"/>
      <c r="R144" s="83"/>
    </row>
    <row r="145" spans="1:18" s="89" customFormat="1" ht="22.5" x14ac:dyDescent="0.2">
      <c r="A145" s="616">
        <v>914</v>
      </c>
      <c r="B145" s="617"/>
      <c r="C145" s="331" t="s">
        <v>701</v>
      </c>
      <c r="D145" s="465">
        <v>1200</v>
      </c>
      <c r="E145" s="213">
        <v>1300</v>
      </c>
      <c r="F145" s="131">
        <v>1300</v>
      </c>
      <c r="G145" s="131">
        <v>1300</v>
      </c>
      <c r="H145" s="131">
        <v>1300</v>
      </c>
      <c r="I145" s="438"/>
      <c r="J145" s="324"/>
      <c r="K145" s="321"/>
      <c r="R145" s="97"/>
    </row>
    <row r="146" spans="1:18" s="89" customFormat="1" ht="45" x14ac:dyDescent="0.2">
      <c r="A146" s="616">
        <v>914</v>
      </c>
      <c r="B146" s="617"/>
      <c r="C146" s="331" t="s">
        <v>702</v>
      </c>
      <c r="D146" s="465">
        <v>1207.5</v>
      </c>
      <c r="E146" s="213">
        <v>1350</v>
      </c>
      <c r="F146" s="131">
        <v>1350</v>
      </c>
      <c r="G146" s="131">
        <v>1350</v>
      </c>
      <c r="H146" s="131">
        <v>1350</v>
      </c>
      <c r="I146" s="438"/>
      <c r="J146" s="324"/>
      <c r="K146" s="321"/>
      <c r="R146" s="97"/>
    </row>
    <row r="147" spans="1:18" s="89" customFormat="1" ht="22.5" x14ac:dyDescent="0.2">
      <c r="A147" s="616">
        <v>914</v>
      </c>
      <c r="B147" s="617"/>
      <c r="C147" s="329" t="s">
        <v>700</v>
      </c>
      <c r="D147" s="465">
        <v>1400</v>
      </c>
      <c r="E147" s="213">
        <v>1400</v>
      </c>
      <c r="F147" s="131">
        <v>1400</v>
      </c>
      <c r="G147" s="131">
        <v>1400</v>
      </c>
      <c r="H147" s="131">
        <v>1400</v>
      </c>
      <c r="I147" s="438"/>
      <c r="J147" s="324"/>
      <c r="K147" s="321"/>
      <c r="R147" s="95"/>
    </row>
    <row r="148" spans="1:18" s="100" customFormat="1" ht="12.75" x14ac:dyDescent="0.2">
      <c r="A148" s="616">
        <v>914</v>
      </c>
      <c r="B148" s="617"/>
      <c r="C148" s="330" t="s">
        <v>699</v>
      </c>
      <c r="D148" s="465">
        <v>1000</v>
      </c>
      <c r="E148" s="213">
        <v>2000</v>
      </c>
      <c r="F148" s="131">
        <v>3000</v>
      </c>
      <c r="G148" s="131">
        <v>3000</v>
      </c>
      <c r="H148" s="131">
        <v>3000</v>
      </c>
      <c r="I148" s="438"/>
      <c r="J148" s="324"/>
      <c r="K148" s="321"/>
      <c r="L148" s="98"/>
      <c r="M148" s="98"/>
      <c r="N148" s="98"/>
      <c r="O148" s="98"/>
      <c r="R148" s="91"/>
    </row>
    <row r="149" spans="1:18" s="89" customFormat="1" ht="12.75" x14ac:dyDescent="0.2">
      <c r="A149" s="616">
        <v>914</v>
      </c>
      <c r="B149" s="617"/>
      <c r="C149" s="200" t="s">
        <v>215</v>
      </c>
      <c r="D149" s="465">
        <v>1560</v>
      </c>
      <c r="E149" s="213">
        <v>1800</v>
      </c>
      <c r="F149" s="131">
        <v>1680</v>
      </c>
      <c r="G149" s="131">
        <v>1590</v>
      </c>
      <c r="H149" s="131">
        <v>1680</v>
      </c>
      <c r="I149" s="438"/>
      <c r="J149" s="324"/>
      <c r="K149" s="390"/>
      <c r="L149" s="102"/>
      <c r="O149" s="102"/>
      <c r="R149" s="97"/>
    </row>
    <row r="150" spans="1:18" s="89" customFormat="1" ht="12.75" x14ac:dyDescent="0.2">
      <c r="A150" s="616">
        <v>914</v>
      </c>
      <c r="B150" s="617"/>
      <c r="C150" s="475" t="s">
        <v>197</v>
      </c>
      <c r="D150" s="476"/>
      <c r="E150" s="477"/>
      <c r="F150" s="478"/>
      <c r="G150" s="478"/>
      <c r="H150" s="478"/>
      <c r="I150" s="440"/>
      <c r="J150" s="324"/>
      <c r="K150" s="321"/>
      <c r="R150" s="83"/>
    </row>
    <row r="151" spans="1:18" s="89" customFormat="1" ht="12.75" x14ac:dyDescent="0.2">
      <c r="A151" s="616">
        <v>914</v>
      </c>
      <c r="B151" s="617"/>
      <c r="C151" s="587" t="s">
        <v>703</v>
      </c>
      <c r="D151" s="476">
        <v>70</v>
      </c>
      <c r="E151" s="477">
        <v>70</v>
      </c>
      <c r="F151" s="490">
        <v>70</v>
      </c>
      <c r="G151" s="490">
        <v>70</v>
      </c>
      <c r="H151" s="490">
        <v>70</v>
      </c>
      <c r="I151" s="820"/>
      <c r="J151" s="324"/>
      <c r="K151" s="321"/>
      <c r="R151" s="83"/>
    </row>
    <row r="152" spans="1:18" s="89" customFormat="1" ht="12.75" x14ac:dyDescent="0.2">
      <c r="A152" s="616">
        <v>914</v>
      </c>
      <c r="B152" s="617"/>
      <c r="C152" s="380" t="s">
        <v>704</v>
      </c>
      <c r="D152" s="476">
        <v>250</v>
      </c>
      <c r="E152" s="477">
        <v>250</v>
      </c>
      <c r="F152" s="490">
        <v>250</v>
      </c>
      <c r="G152" s="490">
        <v>250</v>
      </c>
      <c r="H152" s="490">
        <v>250</v>
      </c>
      <c r="I152" s="820"/>
      <c r="J152" s="324"/>
      <c r="K152" s="322"/>
      <c r="R152" s="83"/>
    </row>
    <row r="153" spans="1:18" s="89" customFormat="1" ht="22.5" x14ac:dyDescent="0.2">
      <c r="A153" s="616">
        <v>914</v>
      </c>
      <c r="B153" s="617"/>
      <c r="C153" s="587" t="s">
        <v>313</v>
      </c>
      <c r="D153" s="476">
        <v>50</v>
      </c>
      <c r="E153" s="477">
        <v>50</v>
      </c>
      <c r="F153" s="490">
        <v>50</v>
      </c>
      <c r="G153" s="490">
        <v>50</v>
      </c>
      <c r="H153" s="490">
        <v>50</v>
      </c>
      <c r="I153" s="820"/>
      <c r="J153" s="324"/>
      <c r="K153" s="322"/>
      <c r="R153" s="97"/>
    </row>
    <row r="154" spans="1:18" s="89" customFormat="1" ht="33.75" x14ac:dyDescent="0.2">
      <c r="A154" s="616">
        <v>914</v>
      </c>
      <c r="B154" s="617"/>
      <c r="C154" s="381" t="s">
        <v>314</v>
      </c>
      <c r="D154" s="476">
        <v>50</v>
      </c>
      <c r="E154" s="477">
        <v>50</v>
      </c>
      <c r="F154" s="490">
        <v>50</v>
      </c>
      <c r="G154" s="490">
        <v>50</v>
      </c>
      <c r="H154" s="490">
        <v>50</v>
      </c>
      <c r="I154" s="820"/>
      <c r="J154" s="324"/>
      <c r="K154" s="322"/>
      <c r="L154" s="102"/>
      <c r="R154" s="95"/>
    </row>
    <row r="155" spans="1:18" s="89" customFormat="1" ht="12.75" x14ac:dyDescent="0.2">
      <c r="A155" s="616">
        <v>914</v>
      </c>
      <c r="B155" s="617"/>
      <c r="C155" s="587" t="s">
        <v>250</v>
      </c>
      <c r="D155" s="476">
        <v>300</v>
      </c>
      <c r="E155" s="477">
        <v>200</v>
      </c>
      <c r="F155" s="490">
        <v>200</v>
      </c>
      <c r="G155" s="490">
        <v>200</v>
      </c>
      <c r="H155" s="490">
        <v>200</v>
      </c>
      <c r="I155" s="820"/>
      <c r="J155" s="324"/>
      <c r="K155" s="393"/>
      <c r="R155" s="95"/>
    </row>
    <row r="156" spans="1:18" s="89" customFormat="1" ht="12.75" x14ac:dyDescent="0.2">
      <c r="A156" s="616">
        <v>914</v>
      </c>
      <c r="B156" s="617"/>
      <c r="C156" s="380" t="s">
        <v>705</v>
      </c>
      <c r="D156" s="476">
        <v>100</v>
      </c>
      <c r="E156" s="477">
        <v>40</v>
      </c>
      <c r="F156" s="490">
        <v>120</v>
      </c>
      <c r="G156" s="490">
        <v>30</v>
      </c>
      <c r="H156" s="490">
        <v>120</v>
      </c>
      <c r="I156" s="820"/>
      <c r="J156" s="324"/>
      <c r="K156" s="322"/>
      <c r="R156" s="83"/>
    </row>
    <row r="157" spans="1:18" s="89" customFormat="1" ht="33.75" x14ac:dyDescent="0.2">
      <c r="A157" s="616">
        <v>914</v>
      </c>
      <c r="B157" s="617"/>
      <c r="C157" s="587" t="s">
        <v>706</v>
      </c>
      <c r="D157" s="476">
        <v>300</v>
      </c>
      <c r="E157" s="477">
        <v>300</v>
      </c>
      <c r="F157" s="490">
        <v>300</v>
      </c>
      <c r="G157" s="490">
        <v>300</v>
      </c>
      <c r="H157" s="490">
        <v>300</v>
      </c>
      <c r="I157" s="820"/>
      <c r="J157" s="324"/>
      <c r="K157" s="322"/>
      <c r="R157" s="97"/>
    </row>
    <row r="158" spans="1:18" s="89" customFormat="1" ht="12.75" x14ac:dyDescent="0.2">
      <c r="A158" s="616">
        <v>914</v>
      </c>
      <c r="B158" s="617"/>
      <c r="C158" s="381" t="s">
        <v>707</v>
      </c>
      <c r="D158" s="476">
        <v>60</v>
      </c>
      <c r="E158" s="477">
        <v>60</v>
      </c>
      <c r="F158" s="490">
        <v>60</v>
      </c>
      <c r="G158" s="490">
        <v>60</v>
      </c>
      <c r="H158" s="490">
        <v>60</v>
      </c>
      <c r="I158" s="820"/>
      <c r="J158" s="324"/>
      <c r="K158" s="322"/>
      <c r="L158" s="102"/>
      <c r="R158" s="95"/>
    </row>
    <row r="159" spans="1:18" s="89" customFormat="1" ht="22.5" x14ac:dyDescent="0.2">
      <c r="A159" s="616">
        <v>914</v>
      </c>
      <c r="B159" s="617"/>
      <c r="C159" s="587" t="s">
        <v>708</v>
      </c>
      <c r="D159" s="476">
        <v>230</v>
      </c>
      <c r="E159" s="477">
        <v>230</v>
      </c>
      <c r="F159" s="490">
        <v>230</v>
      </c>
      <c r="G159" s="490">
        <v>230</v>
      </c>
      <c r="H159" s="490">
        <v>230</v>
      </c>
      <c r="I159" s="820"/>
      <c r="J159" s="324"/>
      <c r="K159" s="393"/>
      <c r="R159" s="95"/>
    </row>
    <row r="160" spans="1:18" s="89" customFormat="1" ht="12.75" x14ac:dyDescent="0.2">
      <c r="A160" s="616">
        <v>914</v>
      </c>
      <c r="B160" s="617"/>
      <c r="C160" s="693" t="s">
        <v>710</v>
      </c>
      <c r="D160" s="476">
        <v>0</v>
      </c>
      <c r="E160" s="477">
        <v>200</v>
      </c>
      <c r="F160" s="490">
        <v>0</v>
      </c>
      <c r="G160" s="490">
        <v>0</v>
      </c>
      <c r="H160" s="490">
        <v>0</v>
      </c>
      <c r="I160" s="820"/>
      <c r="J160" s="324"/>
      <c r="K160" s="393"/>
      <c r="R160" s="95"/>
    </row>
    <row r="161" spans="1:18" s="89" customFormat="1" ht="12.75" x14ac:dyDescent="0.2">
      <c r="A161" s="616">
        <v>914</v>
      </c>
      <c r="B161" s="617"/>
      <c r="C161" s="689" t="s">
        <v>709</v>
      </c>
      <c r="D161" s="476">
        <v>0</v>
      </c>
      <c r="E161" s="477">
        <v>100</v>
      </c>
      <c r="F161" s="490">
        <v>100</v>
      </c>
      <c r="G161" s="490">
        <v>100</v>
      </c>
      <c r="H161" s="490">
        <v>100</v>
      </c>
      <c r="I161" s="820"/>
      <c r="J161" s="324"/>
      <c r="K161" s="322"/>
      <c r="R161" s="83"/>
    </row>
    <row r="162" spans="1:18" s="89" customFormat="1" ht="22.5" x14ac:dyDescent="0.2">
      <c r="A162" s="616">
        <v>914</v>
      </c>
      <c r="B162" s="617"/>
      <c r="C162" s="587" t="s">
        <v>315</v>
      </c>
      <c r="D162" s="476">
        <v>150</v>
      </c>
      <c r="E162" s="477">
        <v>150</v>
      </c>
      <c r="F162" s="490">
        <v>150</v>
      </c>
      <c r="G162" s="490">
        <v>150</v>
      </c>
      <c r="H162" s="490">
        <v>150</v>
      </c>
      <c r="I162" s="820"/>
      <c r="J162" s="324"/>
      <c r="K162" s="322"/>
      <c r="R162" s="97"/>
    </row>
    <row r="163" spans="1:18" s="89" customFormat="1" ht="12.75" x14ac:dyDescent="0.2">
      <c r="A163" s="616">
        <v>914</v>
      </c>
      <c r="B163" s="617"/>
      <c r="C163" s="689" t="s">
        <v>711</v>
      </c>
      <c r="D163" s="476">
        <v>0</v>
      </c>
      <c r="E163" s="477">
        <v>100</v>
      </c>
      <c r="F163" s="490">
        <v>100</v>
      </c>
      <c r="G163" s="490">
        <v>100</v>
      </c>
      <c r="H163" s="490">
        <v>100</v>
      </c>
      <c r="I163" s="820"/>
      <c r="J163" s="324"/>
      <c r="K163" s="322"/>
      <c r="R163" s="97"/>
    </row>
    <row r="164" spans="1:18" s="89" customFormat="1" ht="12.75" x14ac:dyDescent="0.2">
      <c r="A164" s="616">
        <v>914</v>
      </c>
      <c r="B164" s="617"/>
      <c r="C164" s="200" t="s">
        <v>136</v>
      </c>
      <c r="D164" s="465">
        <v>450</v>
      </c>
      <c r="E164" s="213">
        <v>570</v>
      </c>
      <c r="F164" s="131">
        <v>570</v>
      </c>
      <c r="G164" s="131">
        <v>570</v>
      </c>
      <c r="H164" s="131">
        <v>470</v>
      </c>
      <c r="I164" s="438"/>
      <c r="J164" s="324"/>
      <c r="K164" s="321"/>
      <c r="R164" s="97"/>
    </row>
    <row r="165" spans="1:18" s="89" customFormat="1" ht="12.75" x14ac:dyDescent="0.2">
      <c r="A165" s="616">
        <v>914</v>
      </c>
      <c r="B165" s="617"/>
      <c r="C165" s="475" t="s">
        <v>197</v>
      </c>
      <c r="D165" s="476"/>
      <c r="E165" s="477"/>
      <c r="F165" s="478"/>
      <c r="G165" s="478"/>
      <c r="H165" s="478"/>
      <c r="I165" s="440"/>
      <c r="J165" s="324"/>
      <c r="K165" s="321"/>
      <c r="R165" s="83"/>
    </row>
    <row r="166" spans="1:18" s="89" customFormat="1" ht="12.75" x14ac:dyDescent="0.2">
      <c r="A166" s="616">
        <v>914</v>
      </c>
      <c r="B166" s="617"/>
      <c r="C166" s="587" t="s">
        <v>358</v>
      </c>
      <c r="D166" s="476">
        <v>80</v>
      </c>
      <c r="E166" s="477">
        <v>100</v>
      </c>
      <c r="F166" s="490">
        <v>100</v>
      </c>
      <c r="G166" s="490">
        <v>100</v>
      </c>
      <c r="H166" s="490">
        <v>0</v>
      </c>
      <c r="I166" s="820"/>
      <c r="J166" s="324"/>
      <c r="K166" s="321"/>
      <c r="R166" s="83"/>
    </row>
    <row r="167" spans="1:18" s="89" customFormat="1" ht="12.75" x14ac:dyDescent="0.2">
      <c r="A167" s="616">
        <v>914</v>
      </c>
      <c r="B167" s="617"/>
      <c r="C167" s="380" t="s">
        <v>696</v>
      </c>
      <c r="D167" s="476">
        <v>50</v>
      </c>
      <c r="E167" s="477">
        <v>50</v>
      </c>
      <c r="F167" s="490">
        <v>50</v>
      </c>
      <c r="G167" s="490">
        <v>50</v>
      </c>
      <c r="H167" s="490">
        <v>50</v>
      </c>
      <c r="I167" s="820"/>
      <c r="J167" s="324"/>
      <c r="K167" s="322"/>
      <c r="R167" s="83"/>
    </row>
    <row r="168" spans="1:18" s="89" customFormat="1" ht="12.75" x14ac:dyDescent="0.2">
      <c r="A168" s="616">
        <v>914</v>
      </c>
      <c r="B168" s="617"/>
      <c r="C168" s="587" t="s">
        <v>359</v>
      </c>
      <c r="D168" s="476">
        <v>180</v>
      </c>
      <c r="E168" s="477">
        <v>180</v>
      </c>
      <c r="F168" s="490">
        <v>180</v>
      </c>
      <c r="G168" s="490">
        <v>180</v>
      </c>
      <c r="H168" s="490">
        <v>180</v>
      </c>
      <c r="I168" s="820"/>
      <c r="J168" s="324"/>
      <c r="K168" s="322"/>
      <c r="R168" s="97"/>
    </row>
    <row r="169" spans="1:18" s="89" customFormat="1" ht="12.75" x14ac:dyDescent="0.2">
      <c r="A169" s="616">
        <v>914</v>
      </c>
      <c r="B169" s="617"/>
      <c r="C169" s="381" t="s">
        <v>360</v>
      </c>
      <c r="D169" s="476">
        <v>60</v>
      </c>
      <c r="E169" s="477">
        <v>60</v>
      </c>
      <c r="F169" s="490">
        <v>60</v>
      </c>
      <c r="G169" s="490">
        <v>60</v>
      </c>
      <c r="H169" s="490">
        <v>60</v>
      </c>
      <c r="I169" s="820"/>
      <c r="J169" s="324"/>
      <c r="K169" s="322"/>
      <c r="L169" s="102"/>
      <c r="R169" s="95"/>
    </row>
    <row r="170" spans="1:18" s="89" customFormat="1" ht="12.75" x14ac:dyDescent="0.2">
      <c r="A170" s="616">
        <v>914</v>
      </c>
      <c r="B170" s="617"/>
      <c r="C170" s="587" t="s">
        <v>361</v>
      </c>
      <c r="D170" s="476">
        <v>80</v>
      </c>
      <c r="E170" s="477">
        <v>80</v>
      </c>
      <c r="F170" s="490">
        <v>80</v>
      </c>
      <c r="G170" s="490">
        <v>80</v>
      </c>
      <c r="H170" s="490">
        <v>80</v>
      </c>
      <c r="I170" s="820"/>
      <c r="J170" s="324"/>
      <c r="K170" s="393"/>
      <c r="R170" s="95"/>
    </row>
    <row r="171" spans="1:18" s="89" customFormat="1" ht="22.5" x14ac:dyDescent="0.2">
      <c r="A171" s="616">
        <v>914</v>
      </c>
      <c r="B171" s="617"/>
      <c r="C171" s="377" t="s">
        <v>362</v>
      </c>
      <c r="D171" s="476"/>
      <c r="E171" s="477">
        <v>100</v>
      </c>
      <c r="F171" s="490">
        <v>100</v>
      </c>
      <c r="G171" s="490">
        <v>100</v>
      </c>
      <c r="H171" s="490">
        <v>100</v>
      </c>
      <c r="I171" s="820"/>
      <c r="J171" s="658"/>
      <c r="K171" s="393"/>
      <c r="R171" s="95"/>
    </row>
    <row r="172" spans="1:18" s="100" customFormat="1" ht="12.75" x14ac:dyDescent="0.2">
      <c r="A172" s="616">
        <v>914</v>
      </c>
      <c r="B172" s="617" t="s">
        <v>41</v>
      </c>
      <c r="C172" s="470" t="s">
        <v>111</v>
      </c>
      <c r="D172" s="467">
        <v>3767.33</v>
      </c>
      <c r="E172" s="467">
        <v>3736.67</v>
      </c>
      <c r="F172" s="467">
        <v>3736.67</v>
      </c>
      <c r="G172" s="467">
        <v>3736.67</v>
      </c>
      <c r="H172" s="467">
        <v>3736.67</v>
      </c>
      <c r="I172" s="442"/>
      <c r="J172" s="324"/>
      <c r="K172" s="321"/>
      <c r="L172" s="244"/>
      <c r="M172" s="98"/>
      <c r="N172" s="98"/>
      <c r="O172" s="98"/>
      <c r="R172" s="91"/>
    </row>
    <row r="173" spans="1:18" s="89" customFormat="1" ht="12.75" x14ac:dyDescent="0.2">
      <c r="A173" s="616">
        <v>914</v>
      </c>
      <c r="B173" s="617"/>
      <c r="C173" s="203" t="s">
        <v>140</v>
      </c>
      <c r="D173" s="465">
        <v>1121.25</v>
      </c>
      <c r="E173" s="207">
        <v>1327.75</v>
      </c>
      <c r="F173" s="190">
        <v>1327.75</v>
      </c>
      <c r="G173" s="190">
        <v>1327.75</v>
      </c>
      <c r="H173" s="190">
        <v>1327.75</v>
      </c>
      <c r="I173" s="439"/>
      <c r="J173" s="324"/>
      <c r="K173" s="390"/>
      <c r="R173" s="97"/>
    </row>
    <row r="174" spans="1:18" s="89" customFormat="1" ht="12.75" x14ac:dyDescent="0.2">
      <c r="A174" s="616">
        <v>914</v>
      </c>
      <c r="B174" s="617"/>
      <c r="C174" s="330" t="s">
        <v>178</v>
      </c>
      <c r="D174" s="465">
        <v>54</v>
      </c>
      <c r="E174" s="207">
        <v>54</v>
      </c>
      <c r="F174" s="190">
        <v>54</v>
      </c>
      <c r="G174" s="190">
        <v>54</v>
      </c>
      <c r="H174" s="190">
        <v>54</v>
      </c>
      <c r="I174" s="439"/>
      <c r="J174" s="324"/>
      <c r="K174" s="390"/>
      <c r="R174" s="97"/>
    </row>
    <row r="175" spans="1:18" s="89" customFormat="1" ht="12.75" x14ac:dyDescent="0.2">
      <c r="A175" s="616">
        <v>914</v>
      </c>
      <c r="B175" s="617"/>
      <c r="C175" s="200" t="s">
        <v>712</v>
      </c>
      <c r="D175" s="465">
        <v>164.52</v>
      </c>
      <c r="E175" s="207">
        <v>164.52</v>
      </c>
      <c r="F175" s="190">
        <v>164.52</v>
      </c>
      <c r="G175" s="190">
        <v>164.52</v>
      </c>
      <c r="H175" s="190">
        <v>164.52</v>
      </c>
      <c r="I175" s="439"/>
      <c r="J175" s="324"/>
      <c r="K175" s="321"/>
      <c r="R175" s="97"/>
    </row>
    <row r="176" spans="1:18" s="89" customFormat="1" ht="12.75" x14ac:dyDescent="0.2">
      <c r="A176" s="616">
        <v>914</v>
      </c>
      <c r="B176" s="617"/>
      <c r="C176" s="200" t="s">
        <v>251</v>
      </c>
      <c r="D176" s="466">
        <v>600</v>
      </c>
      <c r="E176" s="207">
        <v>600</v>
      </c>
      <c r="F176" s="190">
        <v>600</v>
      </c>
      <c r="G176" s="190">
        <v>600</v>
      </c>
      <c r="H176" s="190">
        <v>600</v>
      </c>
      <c r="I176" s="439"/>
      <c r="J176" s="324"/>
      <c r="K176" s="321"/>
      <c r="R176" s="83"/>
    </row>
    <row r="177" spans="1:18" s="89" customFormat="1" ht="12.75" x14ac:dyDescent="0.2">
      <c r="A177" s="616">
        <v>914</v>
      </c>
      <c r="B177" s="617"/>
      <c r="C177" s="200" t="s">
        <v>713</v>
      </c>
      <c r="D177" s="466">
        <v>1000</v>
      </c>
      <c r="E177" s="207">
        <v>1000</v>
      </c>
      <c r="F177" s="190">
        <v>1000</v>
      </c>
      <c r="G177" s="190">
        <v>1000</v>
      </c>
      <c r="H177" s="190">
        <v>1000</v>
      </c>
      <c r="I177" s="439"/>
      <c r="J177" s="324"/>
      <c r="K177" s="321"/>
      <c r="R177" s="83"/>
    </row>
    <row r="178" spans="1:18" s="89" customFormat="1" ht="12.75" x14ac:dyDescent="0.2">
      <c r="A178" s="616">
        <v>914</v>
      </c>
      <c r="B178" s="617"/>
      <c r="C178" s="200" t="s">
        <v>613</v>
      </c>
      <c r="D178" s="466">
        <v>0</v>
      </c>
      <c r="E178" s="207">
        <v>290.39999999999998</v>
      </c>
      <c r="F178" s="190">
        <v>290.39999999999998</v>
      </c>
      <c r="G178" s="190">
        <v>290.39999999999998</v>
      </c>
      <c r="H178" s="190">
        <v>290.39999999999998</v>
      </c>
      <c r="I178" s="439"/>
      <c r="J178" s="324"/>
      <c r="K178" s="321"/>
      <c r="R178" s="83"/>
    </row>
    <row r="179" spans="1:18" s="89" customFormat="1" ht="12.75" x14ac:dyDescent="0.2">
      <c r="A179" s="616">
        <v>914</v>
      </c>
      <c r="B179" s="617"/>
      <c r="C179" s="200" t="s">
        <v>714</v>
      </c>
      <c r="D179" s="466">
        <v>300</v>
      </c>
      <c r="E179" s="207">
        <v>300</v>
      </c>
      <c r="F179" s="190">
        <v>300</v>
      </c>
      <c r="G179" s="190">
        <v>300</v>
      </c>
      <c r="H179" s="190">
        <v>300</v>
      </c>
      <c r="I179" s="439"/>
      <c r="J179" s="324"/>
      <c r="K179" s="321"/>
      <c r="R179" s="97"/>
    </row>
    <row r="180" spans="1:18" s="89" customFormat="1" ht="12.75" x14ac:dyDescent="0.2">
      <c r="A180" s="616">
        <v>914</v>
      </c>
      <c r="B180" s="617"/>
      <c r="C180" s="200" t="s">
        <v>715</v>
      </c>
      <c r="D180" s="466">
        <v>527.55999999999995</v>
      </c>
      <c r="E180" s="207">
        <v>0</v>
      </c>
      <c r="F180" s="190">
        <v>0</v>
      </c>
      <c r="G180" s="190">
        <v>0</v>
      </c>
      <c r="H180" s="190">
        <v>0</v>
      </c>
      <c r="I180" s="439"/>
      <c r="J180" s="324"/>
      <c r="K180" s="321"/>
      <c r="R180" s="97"/>
    </row>
    <row r="181" spans="1:18" s="89" customFormat="1" ht="12.75" x14ac:dyDescent="0.2">
      <c r="A181" s="616">
        <v>914</v>
      </c>
      <c r="B181" s="617"/>
      <c r="C181" s="223"/>
      <c r="D181" s="485"/>
      <c r="E181" s="486"/>
      <c r="F181" s="487"/>
      <c r="G181" s="487"/>
      <c r="H181" s="487"/>
      <c r="I181" s="817"/>
      <c r="J181" s="658"/>
      <c r="K181" s="321"/>
      <c r="R181" s="128"/>
    </row>
    <row r="182" spans="1:18" s="89" customFormat="1" ht="12.75" x14ac:dyDescent="0.2">
      <c r="A182" s="616">
        <v>914</v>
      </c>
      <c r="B182" s="617" t="s">
        <v>44</v>
      </c>
      <c r="C182" s="470" t="s">
        <v>112</v>
      </c>
      <c r="D182" s="467">
        <v>4750</v>
      </c>
      <c r="E182" s="467">
        <v>4750</v>
      </c>
      <c r="F182" s="467">
        <v>4750</v>
      </c>
      <c r="G182" s="467">
        <v>4750</v>
      </c>
      <c r="H182" s="467">
        <v>4750</v>
      </c>
      <c r="I182" s="442"/>
      <c r="J182" s="324"/>
      <c r="K182" s="321"/>
      <c r="R182" s="128"/>
    </row>
    <row r="183" spans="1:18" s="89" customFormat="1" ht="12.75" x14ac:dyDescent="0.2">
      <c r="A183" s="616">
        <v>914</v>
      </c>
      <c r="B183" s="617" t="s">
        <v>47</v>
      </c>
      <c r="C183" s="470" t="s">
        <v>203</v>
      </c>
      <c r="D183" s="467">
        <v>365</v>
      </c>
      <c r="E183" s="467">
        <v>2315</v>
      </c>
      <c r="F183" s="467">
        <v>2340</v>
      </c>
      <c r="G183" s="467">
        <v>2340</v>
      </c>
      <c r="H183" s="467">
        <v>2340</v>
      </c>
      <c r="I183" s="442"/>
      <c r="J183" s="324"/>
      <c r="K183" s="321"/>
      <c r="R183" s="128"/>
    </row>
    <row r="184" spans="1:18" s="89" customFormat="1" ht="12.75" x14ac:dyDescent="0.2">
      <c r="A184" s="616">
        <v>914</v>
      </c>
      <c r="B184" s="617" t="s">
        <v>50</v>
      </c>
      <c r="C184" s="470" t="s">
        <v>202</v>
      </c>
      <c r="D184" s="467">
        <v>43538.91</v>
      </c>
      <c r="E184" s="467">
        <v>43615.76</v>
      </c>
      <c r="F184" s="467">
        <v>43615.759999999995</v>
      </c>
      <c r="G184" s="467">
        <v>43615.76</v>
      </c>
      <c r="H184" s="467">
        <v>43135.76</v>
      </c>
      <c r="I184" s="442"/>
      <c r="J184" s="324"/>
      <c r="K184" s="393"/>
      <c r="L184" s="102"/>
      <c r="O184" s="102"/>
      <c r="R184" s="128"/>
    </row>
    <row r="185" spans="1:18" s="89" customFormat="1" ht="12.75" x14ac:dyDescent="0.2">
      <c r="A185" s="616">
        <v>914</v>
      </c>
      <c r="B185" s="617"/>
      <c r="C185" s="203" t="s">
        <v>716</v>
      </c>
      <c r="D185" s="465">
        <v>30734.91</v>
      </c>
      <c r="E185" s="207">
        <v>30775.760000000002</v>
      </c>
      <c r="F185" s="190">
        <v>30775.759999999998</v>
      </c>
      <c r="G185" s="190">
        <v>30775.760000000002</v>
      </c>
      <c r="H185" s="190">
        <v>30295.760000000002</v>
      </c>
      <c r="I185" s="439"/>
      <c r="J185" s="324"/>
      <c r="K185" s="321"/>
      <c r="R185" s="128"/>
    </row>
    <row r="186" spans="1:18" s="89" customFormat="1" ht="12.75" x14ac:dyDescent="0.2">
      <c r="A186" s="616">
        <v>914</v>
      </c>
      <c r="B186" s="617"/>
      <c r="C186" s="203" t="s">
        <v>717</v>
      </c>
      <c r="D186" s="466">
        <v>1900</v>
      </c>
      <c r="E186" s="207">
        <v>3000</v>
      </c>
      <c r="F186" s="190">
        <v>3000</v>
      </c>
      <c r="G186" s="190">
        <v>3000</v>
      </c>
      <c r="H186" s="190">
        <v>3000</v>
      </c>
      <c r="I186" s="439"/>
      <c r="J186" s="324"/>
      <c r="K186" s="393"/>
      <c r="M186" s="102"/>
      <c r="N186" s="102"/>
      <c r="R186" s="128"/>
    </row>
    <row r="187" spans="1:18" s="89" customFormat="1" ht="12.75" x14ac:dyDescent="0.2">
      <c r="A187" s="616">
        <v>914</v>
      </c>
      <c r="B187" s="617"/>
      <c r="C187" s="203" t="s">
        <v>718</v>
      </c>
      <c r="D187" s="466">
        <v>2000</v>
      </c>
      <c r="E187" s="207">
        <v>1500</v>
      </c>
      <c r="F187" s="190">
        <v>1500</v>
      </c>
      <c r="G187" s="190">
        <v>1500</v>
      </c>
      <c r="H187" s="190">
        <v>1500</v>
      </c>
      <c r="I187" s="439"/>
      <c r="J187" s="324"/>
      <c r="K187" s="321"/>
      <c r="R187" s="128"/>
    </row>
    <row r="188" spans="1:18" s="89" customFormat="1" ht="12.75" x14ac:dyDescent="0.2">
      <c r="A188" s="616">
        <v>914</v>
      </c>
      <c r="B188" s="617"/>
      <c r="C188" s="203" t="s">
        <v>719</v>
      </c>
      <c r="D188" s="466">
        <v>1650</v>
      </c>
      <c r="E188" s="207">
        <v>1700</v>
      </c>
      <c r="F188" s="190">
        <v>1700</v>
      </c>
      <c r="G188" s="190">
        <v>1700</v>
      </c>
      <c r="H188" s="190">
        <v>1700</v>
      </c>
      <c r="I188" s="439"/>
      <c r="J188" s="324"/>
      <c r="K188" s="321"/>
      <c r="R188" s="128"/>
    </row>
    <row r="189" spans="1:18" s="89" customFormat="1" ht="12.75" x14ac:dyDescent="0.2">
      <c r="A189" s="616">
        <v>914</v>
      </c>
      <c r="B189" s="617"/>
      <c r="C189" s="203" t="s">
        <v>720</v>
      </c>
      <c r="D189" s="466">
        <v>1500</v>
      </c>
      <c r="E189" s="207">
        <v>850</v>
      </c>
      <c r="F189" s="190">
        <v>850</v>
      </c>
      <c r="G189" s="190">
        <v>850</v>
      </c>
      <c r="H189" s="190">
        <v>850</v>
      </c>
      <c r="I189" s="439"/>
      <c r="J189" s="324"/>
      <c r="K189" s="321"/>
      <c r="R189" s="128"/>
    </row>
    <row r="190" spans="1:18" s="89" customFormat="1" ht="12.75" x14ac:dyDescent="0.2">
      <c r="A190" s="616">
        <v>914</v>
      </c>
      <c r="B190" s="617"/>
      <c r="C190" s="203" t="s">
        <v>721</v>
      </c>
      <c r="D190" s="466">
        <v>900</v>
      </c>
      <c r="E190" s="207">
        <v>900</v>
      </c>
      <c r="F190" s="190">
        <v>900</v>
      </c>
      <c r="G190" s="190">
        <v>900</v>
      </c>
      <c r="H190" s="190">
        <v>900</v>
      </c>
      <c r="I190" s="439"/>
      <c r="J190" s="324"/>
      <c r="K190" s="321"/>
      <c r="R190" s="128"/>
    </row>
    <row r="191" spans="1:18" s="89" customFormat="1" ht="12.75" x14ac:dyDescent="0.2">
      <c r="A191" s="616">
        <v>914</v>
      </c>
      <c r="B191" s="617"/>
      <c r="C191" s="358" t="s">
        <v>722</v>
      </c>
      <c r="D191" s="466">
        <v>1100</v>
      </c>
      <c r="E191" s="207">
        <v>1200</v>
      </c>
      <c r="F191" s="190">
        <v>1200</v>
      </c>
      <c r="G191" s="190">
        <v>1200</v>
      </c>
      <c r="H191" s="190">
        <v>1200</v>
      </c>
      <c r="I191" s="439"/>
      <c r="J191" s="324"/>
      <c r="K191" s="321"/>
      <c r="R191" s="128"/>
    </row>
    <row r="192" spans="1:18" s="89" customFormat="1" ht="12.75" x14ac:dyDescent="0.2">
      <c r="A192" s="616">
        <v>914</v>
      </c>
      <c r="B192" s="617"/>
      <c r="C192" s="203" t="s">
        <v>723</v>
      </c>
      <c r="D192" s="466">
        <v>3754</v>
      </c>
      <c r="E192" s="207">
        <v>3690</v>
      </c>
      <c r="F192" s="190">
        <v>3690</v>
      </c>
      <c r="G192" s="190">
        <v>3690</v>
      </c>
      <c r="H192" s="190">
        <v>3690</v>
      </c>
      <c r="I192" s="439"/>
      <c r="J192" s="324"/>
      <c r="K192" s="321"/>
      <c r="R192" s="128"/>
    </row>
    <row r="193" spans="1:18" s="89" customFormat="1" ht="12.75" x14ac:dyDescent="0.2">
      <c r="A193" s="616">
        <v>914</v>
      </c>
      <c r="B193" s="617"/>
      <c r="C193" s="200" t="s">
        <v>715</v>
      </c>
      <c r="D193" s="466">
        <v>0</v>
      </c>
      <c r="E193" s="207">
        <v>0</v>
      </c>
      <c r="F193" s="190">
        <v>0</v>
      </c>
      <c r="G193" s="190">
        <v>0</v>
      </c>
      <c r="H193" s="190">
        <v>0</v>
      </c>
      <c r="I193" s="439"/>
      <c r="J193" s="324"/>
      <c r="K193" s="321"/>
      <c r="R193" s="128"/>
    </row>
    <row r="194" spans="1:18" s="89" customFormat="1" ht="12.75" x14ac:dyDescent="0.2">
      <c r="A194" s="616">
        <v>914</v>
      </c>
      <c r="B194" s="617"/>
      <c r="C194" s="222"/>
      <c r="D194" s="485"/>
      <c r="E194" s="486"/>
      <c r="F194" s="487"/>
      <c r="G194" s="487"/>
      <c r="H194" s="487"/>
      <c r="I194" s="817"/>
      <c r="J194" s="324"/>
      <c r="K194" s="321"/>
      <c r="R194" s="128"/>
    </row>
    <row r="195" spans="1:18" s="89" customFormat="1" ht="12.75" x14ac:dyDescent="0.2">
      <c r="A195" s="616">
        <v>914</v>
      </c>
      <c r="B195" s="617" t="s">
        <v>56</v>
      </c>
      <c r="C195" s="470" t="s">
        <v>204</v>
      </c>
      <c r="D195" s="467">
        <v>4250</v>
      </c>
      <c r="E195" s="467">
        <v>4250</v>
      </c>
      <c r="F195" s="467">
        <v>4250</v>
      </c>
      <c r="G195" s="467">
        <v>4250</v>
      </c>
      <c r="H195" s="467">
        <v>4250</v>
      </c>
      <c r="I195" s="442"/>
      <c r="J195" s="324"/>
      <c r="K195" s="321"/>
      <c r="R195" s="128"/>
    </row>
    <row r="196" spans="1:18" s="89" customFormat="1" ht="12.75" x14ac:dyDescent="0.2">
      <c r="A196" s="616">
        <v>914</v>
      </c>
      <c r="B196" s="617" t="s">
        <v>58</v>
      </c>
      <c r="C196" s="470" t="s">
        <v>281</v>
      </c>
      <c r="D196" s="467">
        <v>12400</v>
      </c>
      <c r="E196" s="467">
        <v>12215</v>
      </c>
      <c r="F196" s="467">
        <v>13910</v>
      </c>
      <c r="G196" s="467">
        <v>14600</v>
      </c>
      <c r="H196" s="467">
        <v>15045</v>
      </c>
      <c r="I196" s="442"/>
      <c r="J196" s="324"/>
      <c r="K196" s="321"/>
      <c r="R196" s="128"/>
    </row>
    <row r="197" spans="1:18" s="89" customFormat="1" ht="12.75" x14ac:dyDescent="0.2">
      <c r="A197" s="616">
        <v>914</v>
      </c>
      <c r="B197" s="617"/>
      <c r="C197" s="203" t="s">
        <v>724</v>
      </c>
      <c r="D197" s="465">
        <v>10164</v>
      </c>
      <c r="E197" s="207">
        <v>10190</v>
      </c>
      <c r="F197" s="190">
        <v>11885</v>
      </c>
      <c r="G197" s="190">
        <v>12465</v>
      </c>
      <c r="H197" s="190">
        <v>12910</v>
      </c>
      <c r="I197" s="439"/>
      <c r="J197" s="324"/>
      <c r="K197" s="321"/>
      <c r="R197" s="128"/>
    </row>
    <row r="198" spans="1:18" s="89" customFormat="1" ht="22.5" x14ac:dyDescent="0.2">
      <c r="A198" s="616">
        <v>914</v>
      </c>
      <c r="B198" s="617"/>
      <c r="C198" s="200" t="s">
        <v>725</v>
      </c>
      <c r="D198" s="466">
        <v>2236</v>
      </c>
      <c r="E198" s="207">
        <v>2025</v>
      </c>
      <c r="F198" s="190">
        <v>2025</v>
      </c>
      <c r="G198" s="190">
        <v>2135</v>
      </c>
      <c r="H198" s="190">
        <v>2135</v>
      </c>
      <c r="I198" s="439"/>
      <c r="J198" s="324"/>
      <c r="K198" s="321"/>
      <c r="R198" s="128"/>
    </row>
    <row r="199" spans="1:18" s="89" customFormat="1" ht="12.75" x14ac:dyDescent="0.2">
      <c r="A199" s="616">
        <v>914</v>
      </c>
      <c r="B199" s="617" t="s">
        <v>191</v>
      </c>
      <c r="C199" s="470" t="s">
        <v>201</v>
      </c>
      <c r="D199" s="467">
        <v>0</v>
      </c>
      <c r="E199" s="467">
        <v>0</v>
      </c>
      <c r="F199" s="467">
        <v>0</v>
      </c>
      <c r="G199" s="467">
        <v>0</v>
      </c>
      <c r="H199" s="467">
        <v>0</v>
      </c>
      <c r="I199" s="442"/>
      <c r="J199" s="324"/>
      <c r="K199" s="321"/>
      <c r="Q199" s="245" t="s">
        <v>177</v>
      </c>
      <c r="R199" s="128"/>
    </row>
    <row r="200" spans="1:18" s="89" customFormat="1" ht="12.75" x14ac:dyDescent="0.2">
      <c r="A200" s="616">
        <v>914</v>
      </c>
      <c r="B200" s="617" t="s">
        <v>365</v>
      </c>
      <c r="C200" s="470" t="s">
        <v>367</v>
      </c>
      <c r="D200" s="467">
        <v>3000</v>
      </c>
      <c r="E200" s="467">
        <v>3000</v>
      </c>
      <c r="F200" s="467">
        <v>3000</v>
      </c>
      <c r="G200" s="467">
        <v>3000</v>
      </c>
      <c r="H200" s="467">
        <v>3000</v>
      </c>
      <c r="I200" s="442"/>
      <c r="J200" s="324"/>
      <c r="K200" s="321"/>
      <c r="Q200" s="245"/>
      <c r="R200" s="128"/>
    </row>
    <row r="201" spans="1:18" s="101" customFormat="1" ht="12.75" x14ac:dyDescent="0.2">
      <c r="A201" s="616">
        <v>914</v>
      </c>
      <c r="B201" s="617">
        <v>21</v>
      </c>
      <c r="C201" s="470" t="s">
        <v>400</v>
      </c>
      <c r="D201" s="467">
        <v>758979.34000000008</v>
      </c>
      <c r="E201" s="467">
        <v>818140.87000000011</v>
      </c>
      <c r="F201" s="467">
        <v>840700.87000000011</v>
      </c>
      <c r="G201" s="467">
        <v>856368.07000000007</v>
      </c>
      <c r="H201" s="467">
        <v>872348.61400000006</v>
      </c>
      <c r="I201" s="442"/>
      <c r="J201" s="659"/>
      <c r="K201" s="392"/>
      <c r="R201" s="97"/>
    </row>
    <row r="202" spans="1:18" s="101" customFormat="1" ht="12.75" customHeight="1" x14ac:dyDescent="0.2">
      <c r="A202" s="616">
        <v>914</v>
      </c>
      <c r="B202" s="617"/>
      <c r="C202" s="488" t="s">
        <v>726</v>
      </c>
      <c r="D202" s="485">
        <v>360000</v>
      </c>
      <c r="E202" s="486">
        <v>375000</v>
      </c>
      <c r="F202" s="487">
        <v>382500</v>
      </c>
      <c r="G202" s="487">
        <v>390150</v>
      </c>
      <c r="H202" s="487">
        <v>397953</v>
      </c>
      <c r="I202" s="438"/>
      <c r="J202" s="659"/>
      <c r="K202" s="392"/>
      <c r="R202" s="97"/>
    </row>
    <row r="203" spans="1:18" s="101" customFormat="1" ht="12.75" x14ac:dyDescent="0.2">
      <c r="A203" s="616">
        <v>914</v>
      </c>
      <c r="B203" s="617"/>
      <c r="C203" s="488" t="s">
        <v>727</v>
      </c>
      <c r="D203" s="485">
        <v>340000</v>
      </c>
      <c r="E203" s="486">
        <v>393000</v>
      </c>
      <c r="F203" s="487">
        <v>400860</v>
      </c>
      <c r="G203" s="487">
        <v>408877.2</v>
      </c>
      <c r="H203" s="487">
        <v>417054.74400000001</v>
      </c>
      <c r="I203" s="438"/>
      <c r="J203" s="659"/>
      <c r="K203" s="392"/>
      <c r="R203" s="97"/>
    </row>
    <row r="204" spans="1:18" s="101" customFormat="1" ht="12.75" x14ac:dyDescent="0.2">
      <c r="A204" s="616">
        <v>914</v>
      </c>
      <c r="B204" s="617"/>
      <c r="C204" s="488" t="s">
        <v>728</v>
      </c>
      <c r="D204" s="485">
        <v>25000</v>
      </c>
      <c r="E204" s="486">
        <v>25000</v>
      </c>
      <c r="F204" s="487">
        <v>25000</v>
      </c>
      <c r="G204" s="487">
        <v>25000</v>
      </c>
      <c r="H204" s="487">
        <v>25000</v>
      </c>
      <c r="I204" s="438"/>
      <c r="J204" s="659"/>
      <c r="K204" s="838"/>
      <c r="R204" s="97"/>
    </row>
    <row r="205" spans="1:18" s="89" customFormat="1" ht="12.75" x14ac:dyDescent="0.2">
      <c r="A205" s="616">
        <v>914</v>
      </c>
      <c r="B205" s="617"/>
      <c r="C205" s="488" t="s">
        <v>729</v>
      </c>
      <c r="D205" s="485">
        <v>10000</v>
      </c>
      <c r="E205" s="486">
        <v>10000</v>
      </c>
      <c r="F205" s="487">
        <v>10000</v>
      </c>
      <c r="G205" s="487">
        <v>10000</v>
      </c>
      <c r="H205" s="487">
        <v>10000</v>
      </c>
      <c r="I205" s="438"/>
      <c r="J205" s="659"/>
      <c r="K205" s="392"/>
      <c r="L205" s="102"/>
      <c r="R205" s="83"/>
    </row>
    <row r="206" spans="1:18" s="100" customFormat="1" ht="12.75" x14ac:dyDescent="0.2">
      <c r="A206" s="616">
        <v>914</v>
      </c>
      <c r="B206" s="617"/>
      <c r="C206" s="200" t="s">
        <v>294</v>
      </c>
      <c r="D206" s="465">
        <v>2570.04</v>
      </c>
      <c r="E206" s="213">
        <v>2570.04</v>
      </c>
      <c r="F206" s="131">
        <v>2570.04</v>
      </c>
      <c r="G206" s="131">
        <v>2570.04</v>
      </c>
      <c r="H206" s="131">
        <v>2570.04</v>
      </c>
      <c r="I206" s="438"/>
      <c r="J206" s="658"/>
      <c r="K206" s="390"/>
      <c r="R206" s="99"/>
    </row>
    <row r="207" spans="1:18" s="100" customFormat="1" ht="12.75" x14ac:dyDescent="0.2">
      <c r="A207" s="616">
        <v>914</v>
      </c>
      <c r="B207" s="617"/>
      <c r="C207" s="200" t="s">
        <v>730</v>
      </c>
      <c r="D207" s="465">
        <v>2300</v>
      </c>
      <c r="E207" s="213">
        <v>2300</v>
      </c>
      <c r="F207" s="131">
        <v>2300</v>
      </c>
      <c r="G207" s="131">
        <v>2300</v>
      </c>
      <c r="H207" s="131">
        <v>2300</v>
      </c>
      <c r="I207" s="438"/>
      <c r="J207" s="658"/>
      <c r="K207" s="390"/>
      <c r="R207" s="99"/>
    </row>
    <row r="208" spans="1:18" s="100" customFormat="1" ht="12.75" x14ac:dyDescent="0.2">
      <c r="A208" s="616">
        <v>914</v>
      </c>
      <c r="B208" s="617"/>
      <c r="C208" s="200" t="s">
        <v>731</v>
      </c>
      <c r="D208" s="465">
        <v>12000</v>
      </c>
      <c r="E208" s="213">
        <v>1000</v>
      </c>
      <c r="F208" s="131">
        <v>8200</v>
      </c>
      <c r="G208" s="131">
        <v>8200</v>
      </c>
      <c r="H208" s="131">
        <v>8200</v>
      </c>
      <c r="I208" s="438"/>
      <c r="J208" s="658"/>
      <c r="K208" s="390"/>
      <c r="R208" s="99"/>
    </row>
    <row r="209" spans="1:18" s="100" customFormat="1" ht="12.75" x14ac:dyDescent="0.2">
      <c r="A209" s="616">
        <v>914</v>
      </c>
      <c r="B209" s="617"/>
      <c r="C209" s="357" t="s">
        <v>732</v>
      </c>
      <c r="D209" s="465">
        <v>4780.8999999999996</v>
      </c>
      <c r="E209" s="213">
        <v>4780.8999999999996</v>
      </c>
      <c r="F209" s="131">
        <v>4780.8999999999996</v>
      </c>
      <c r="G209" s="131">
        <v>4780.8999999999996</v>
      </c>
      <c r="H209" s="131">
        <v>4780.8999999999996</v>
      </c>
      <c r="I209" s="438"/>
      <c r="J209" s="658"/>
      <c r="K209" s="390"/>
      <c r="R209" s="99"/>
    </row>
    <row r="210" spans="1:18" s="100" customFormat="1" ht="12.75" x14ac:dyDescent="0.2">
      <c r="A210" s="616">
        <v>914</v>
      </c>
      <c r="B210" s="617"/>
      <c r="C210" s="357" t="s">
        <v>607</v>
      </c>
      <c r="D210" s="465">
        <v>0</v>
      </c>
      <c r="E210" s="213">
        <v>2000</v>
      </c>
      <c r="F210" s="131">
        <v>2000</v>
      </c>
      <c r="G210" s="131">
        <v>2000</v>
      </c>
      <c r="H210" s="131">
        <v>2000</v>
      </c>
      <c r="I210" s="438"/>
      <c r="J210" s="244"/>
      <c r="K210" s="98"/>
      <c r="L210" s="225"/>
      <c r="M210" s="225"/>
      <c r="N210" s="225"/>
      <c r="R210" s="99"/>
    </row>
    <row r="211" spans="1:18" s="100" customFormat="1" ht="12.75" x14ac:dyDescent="0.2">
      <c r="A211" s="616">
        <v>914</v>
      </c>
      <c r="B211" s="617"/>
      <c r="C211" s="357" t="s">
        <v>723</v>
      </c>
      <c r="D211" s="465">
        <v>2328.4</v>
      </c>
      <c r="E211" s="213">
        <v>2489.9299999999998</v>
      </c>
      <c r="F211" s="131">
        <v>2489.9299999999998</v>
      </c>
      <c r="G211" s="131">
        <v>2489.9299999999998</v>
      </c>
      <c r="H211" s="131">
        <v>2489.9299999999998</v>
      </c>
      <c r="I211" s="438"/>
      <c r="J211" s="98"/>
      <c r="K211" s="98"/>
      <c r="R211" s="99"/>
    </row>
    <row r="212" spans="1:18" s="100" customFormat="1" ht="12.75" x14ac:dyDescent="0.2">
      <c r="A212" s="616">
        <v>914</v>
      </c>
      <c r="B212" s="617"/>
      <c r="C212" s="331"/>
      <c r="D212" s="465"/>
      <c r="E212" s="213"/>
      <c r="F212" s="131"/>
      <c r="G212" s="131"/>
      <c r="H212" s="131"/>
      <c r="I212" s="438"/>
      <c r="J212" s="98"/>
      <c r="R212" s="99"/>
    </row>
    <row r="213" spans="1:18" s="89" customFormat="1" ht="12.75" x14ac:dyDescent="0.2">
      <c r="A213" s="622">
        <v>915</v>
      </c>
      <c r="B213" s="622" t="s">
        <v>15</v>
      </c>
      <c r="C213" s="514" t="s">
        <v>404</v>
      </c>
      <c r="D213" s="461">
        <v>11190</v>
      </c>
      <c r="E213" s="461">
        <v>10080</v>
      </c>
      <c r="F213" s="461">
        <v>9730</v>
      </c>
      <c r="G213" s="461">
        <v>8530</v>
      </c>
      <c r="H213" s="461">
        <v>8330</v>
      </c>
      <c r="I213" s="70"/>
      <c r="J213" s="324"/>
      <c r="K213" s="321"/>
      <c r="R213" s="128"/>
    </row>
    <row r="214" spans="1:18" s="89" customFormat="1" ht="12.75" x14ac:dyDescent="0.2">
      <c r="A214" s="616">
        <v>915</v>
      </c>
      <c r="B214" s="617" t="s">
        <v>13</v>
      </c>
      <c r="C214" s="524" t="s">
        <v>408</v>
      </c>
      <c r="D214" s="132">
        <v>650</v>
      </c>
      <c r="E214" s="132">
        <v>50</v>
      </c>
      <c r="F214" s="132">
        <v>50</v>
      </c>
      <c r="G214" s="132">
        <v>650</v>
      </c>
      <c r="H214" s="132">
        <v>50</v>
      </c>
      <c r="I214" s="70"/>
      <c r="J214" s="324"/>
      <c r="K214" s="321"/>
      <c r="R214" s="128"/>
    </row>
    <row r="215" spans="1:18" s="89" customFormat="1" ht="12.75" x14ac:dyDescent="0.2">
      <c r="A215" s="616">
        <v>915</v>
      </c>
      <c r="B215" s="617"/>
      <c r="C215" s="331" t="s">
        <v>416</v>
      </c>
      <c r="D215" s="372">
        <v>600</v>
      </c>
      <c r="E215" s="354">
        <v>0</v>
      </c>
      <c r="F215" s="353">
        <v>0</v>
      </c>
      <c r="G215" s="353">
        <v>600</v>
      </c>
      <c r="H215" s="353">
        <v>0</v>
      </c>
      <c r="I215" s="439"/>
      <c r="J215" s="324"/>
      <c r="K215" s="321"/>
      <c r="R215" s="128"/>
    </row>
    <row r="216" spans="1:18" s="89" customFormat="1" ht="12.75" x14ac:dyDescent="0.2">
      <c r="A216" s="616">
        <v>915</v>
      </c>
      <c r="B216" s="617"/>
      <c r="C216" s="330" t="s">
        <v>417</v>
      </c>
      <c r="D216" s="372">
        <v>50</v>
      </c>
      <c r="E216" s="354">
        <v>50</v>
      </c>
      <c r="F216" s="353">
        <v>50</v>
      </c>
      <c r="G216" s="353">
        <v>50</v>
      </c>
      <c r="H216" s="353">
        <v>50</v>
      </c>
      <c r="I216" s="439"/>
      <c r="J216" s="324"/>
      <c r="K216" s="321"/>
      <c r="R216" s="128"/>
    </row>
    <row r="217" spans="1:18" s="89" customFormat="1" ht="12.75" x14ac:dyDescent="0.2">
      <c r="A217" s="616">
        <v>915</v>
      </c>
      <c r="B217" s="617"/>
      <c r="C217" s="329"/>
      <c r="D217" s="372"/>
      <c r="E217" s="354"/>
      <c r="F217" s="353"/>
      <c r="G217" s="353"/>
      <c r="H217" s="353"/>
      <c r="I217" s="439"/>
      <c r="J217" s="324"/>
      <c r="K217" s="321"/>
      <c r="R217" s="128"/>
    </row>
    <row r="218" spans="1:18" s="89" customFormat="1" ht="12.75" x14ac:dyDescent="0.2">
      <c r="A218" s="616">
        <v>915</v>
      </c>
      <c r="B218" s="617" t="s">
        <v>26</v>
      </c>
      <c r="C218" s="525" t="s">
        <v>407</v>
      </c>
      <c r="D218" s="132">
        <v>5980</v>
      </c>
      <c r="E218" s="132">
        <v>5180</v>
      </c>
      <c r="F218" s="132">
        <v>4530</v>
      </c>
      <c r="G218" s="132">
        <v>3030</v>
      </c>
      <c r="H218" s="132">
        <v>3030</v>
      </c>
      <c r="I218" s="70"/>
      <c r="J218" s="785"/>
      <c r="K218" s="785"/>
      <c r="L218" s="785"/>
      <c r="M218" s="785"/>
      <c r="R218" s="128"/>
    </row>
    <row r="219" spans="1:18" s="89" customFormat="1" ht="12" customHeight="1" x14ac:dyDescent="0.2">
      <c r="A219" s="616">
        <v>915</v>
      </c>
      <c r="B219" s="621"/>
      <c r="C219" s="330" t="s">
        <v>549</v>
      </c>
      <c r="D219" s="787">
        <v>1500</v>
      </c>
      <c r="E219" s="352">
        <v>1500</v>
      </c>
      <c r="F219" s="786">
        <v>1500</v>
      </c>
      <c r="G219" s="591">
        <v>0</v>
      </c>
      <c r="H219" s="591">
        <v>0</v>
      </c>
      <c r="I219" s="438"/>
      <c r="K219" s="321"/>
      <c r="L219" s="102"/>
      <c r="R219" s="128"/>
    </row>
    <row r="220" spans="1:18" s="89" customFormat="1" ht="22.5" x14ac:dyDescent="0.2">
      <c r="A220" s="616">
        <v>915</v>
      </c>
      <c r="B220" s="621"/>
      <c r="C220" s="330" t="s">
        <v>550</v>
      </c>
      <c r="D220" s="787">
        <v>400</v>
      </c>
      <c r="E220" s="352">
        <v>400</v>
      </c>
      <c r="F220" s="786">
        <v>0</v>
      </c>
      <c r="G220" s="591">
        <v>0</v>
      </c>
      <c r="H220" s="591">
        <v>0</v>
      </c>
      <c r="I220" s="438"/>
      <c r="J220" s="324"/>
      <c r="K220" s="321"/>
      <c r="R220" s="128"/>
    </row>
    <row r="221" spans="1:18" s="89" customFormat="1" ht="12.75" x14ac:dyDescent="0.2">
      <c r="A221" s="616">
        <v>915</v>
      </c>
      <c r="B221" s="621"/>
      <c r="C221" s="330" t="s">
        <v>551</v>
      </c>
      <c r="D221" s="787">
        <v>250</v>
      </c>
      <c r="E221" s="352">
        <v>250</v>
      </c>
      <c r="F221" s="786">
        <v>0</v>
      </c>
      <c r="G221" s="591">
        <v>0</v>
      </c>
      <c r="H221" s="591">
        <v>0</v>
      </c>
      <c r="I221" s="438"/>
      <c r="J221" s="324"/>
      <c r="K221" s="321"/>
      <c r="R221" s="128"/>
    </row>
    <row r="222" spans="1:18" s="89" customFormat="1" ht="12.75" x14ac:dyDescent="0.2">
      <c r="A222" s="616">
        <v>915</v>
      </c>
      <c r="B222" s="621"/>
      <c r="C222" s="330" t="s">
        <v>552</v>
      </c>
      <c r="D222" s="788">
        <v>500</v>
      </c>
      <c r="E222" s="352">
        <v>500</v>
      </c>
      <c r="F222" s="406">
        <v>500</v>
      </c>
      <c r="G222" s="406">
        <v>500</v>
      </c>
      <c r="H222" s="406">
        <v>500</v>
      </c>
      <c r="I222" s="438"/>
      <c r="J222" s="324"/>
      <c r="K222" s="321"/>
      <c r="R222" s="128"/>
    </row>
    <row r="223" spans="1:18" s="89" customFormat="1" ht="12.75" x14ac:dyDescent="0.2">
      <c r="A223" s="616">
        <v>915</v>
      </c>
      <c r="B223" s="621"/>
      <c r="C223" s="330" t="s">
        <v>553</v>
      </c>
      <c r="D223" s="788">
        <v>300</v>
      </c>
      <c r="E223" s="352">
        <v>300</v>
      </c>
      <c r="F223" s="406">
        <v>300</v>
      </c>
      <c r="G223" s="406">
        <v>300</v>
      </c>
      <c r="H223" s="406">
        <v>300</v>
      </c>
      <c r="I223" s="438"/>
      <c r="J223" s="324"/>
      <c r="K223" s="321"/>
      <c r="R223" s="128"/>
    </row>
    <row r="224" spans="1:18" s="89" customFormat="1" ht="22.5" x14ac:dyDescent="0.2">
      <c r="A224" s="616">
        <v>915</v>
      </c>
      <c r="B224" s="621"/>
      <c r="C224" s="330" t="s">
        <v>554</v>
      </c>
      <c r="D224" s="788">
        <v>300</v>
      </c>
      <c r="E224" s="352">
        <v>300</v>
      </c>
      <c r="F224" s="406">
        <v>300</v>
      </c>
      <c r="G224" s="406">
        <v>300</v>
      </c>
      <c r="H224" s="406">
        <v>300</v>
      </c>
      <c r="I224" s="438"/>
      <c r="J224" s="324"/>
      <c r="K224" s="321"/>
      <c r="R224" s="128"/>
    </row>
    <row r="225" spans="1:18" s="89" customFormat="1" ht="12.75" x14ac:dyDescent="0.2">
      <c r="A225" s="616">
        <v>915</v>
      </c>
      <c r="B225" s="621"/>
      <c r="C225" s="330" t="s">
        <v>555</v>
      </c>
      <c r="D225" s="788">
        <v>250</v>
      </c>
      <c r="E225" s="352">
        <v>250</v>
      </c>
      <c r="F225" s="406">
        <v>250</v>
      </c>
      <c r="G225" s="406">
        <v>250</v>
      </c>
      <c r="H225" s="406">
        <v>250</v>
      </c>
      <c r="I225" s="438"/>
      <c r="J225" s="324"/>
      <c r="K225" s="321"/>
      <c r="R225" s="128"/>
    </row>
    <row r="226" spans="1:18" s="89" customFormat="1" ht="22.5" x14ac:dyDescent="0.2">
      <c r="A226" s="616">
        <v>915</v>
      </c>
      <c r="B226" s="621"/>
      <c r="C226" s="330" t="s">
        <v>556</v>
      </c>
      <c r="D226" s="788">
        <v>200</v>
      </c>
      <c r="E226" s="352">
        <v>200</v>
      </c>
      <c r="F226" s="406">
        <v>200</v>
      </c>
      <c r="G226" s="406">
        <v>200</v>
      </c>
      <c r="H226" s="406">
        <v>200</v>
      </c>
      <c r="I226" s="438"/>
      <c r="J226" s="324"/>
      <c r="K226" s="321"/>
      <c r="R226" s="128"/>
    </row>
    <row r="227" spans="1:18" s="89" customFormat="1" ht="12.75" x14ac:dyDescent="0.2">
      <c r="A227" s="616">
        <v>915</v>
      </c>
      <c r="B227" s="621"/>
      <c r="C227" s="330" t="s">
        <v>557</v>
      </c>
      <c r="D227" s="788">
        <v>200</v>
      </c>
      <c r="E227" s="352">
        <v>200</v>
      </c>
      <c r="F227" s="406">
        <v>200</v>
      </c>
      <c r="G227" s="406">
        <v>200</v>
      </c>
      <c r="H227" s="406">
        <v>200</v>
      </c>
      <c r="I227" s="438"/>
      <c r="J227" s="324"/>
      <c r="K227" s="321"/>
      <c r="R227" s="128"/>
    </row>
    <row r="228" spans="1:18" s="89" customFormat="1" ht="12.75" x14ac:dyDescent="0.2">
      <c r="A228" s="616">
        <v>915</v>
      </c>
      <c r="B228" s="621"/>
      <c r="C228" s="330" t="s">
        <v>558</v>
      </c>
      <c r="D228" s="788">
        <v>150</v>
      </c>
      <c r="E228" s="352">
        <v>150</v>
      </c>
      <c r="F228" s="406">
        <v>150</v>
      </c>
      <c r="G228" s="406">
        <v>150</v>
      </c>
      <c r="H228" s="406">
        <v>150</v>
      </c>
      <c r="I228" s="438"/>
      <c r="J228" s="324"/>
      <c r="K228" s="321"/>
      <c r="R228" s="128"/>
    </row>
    <row r="229" spans="1:18" s="89" customFormat="1" ht="22.5" x14ac:dyDescent="0.2">
      <c r="A229" s="616">
        <v>915</v>
      </c>
      <c r="B229" s="621"/>
      <c r="C229" s="330" t="s">
        <v>559</v>
      </c>
      <c r="D229" s="788">
        <v>100</v>
      </c>
      <c r="E229" s="352">
        <v>100</v>
      </c>
      <c r="F229" s="406">
        <v>100</v>
      </c>
      <c r="G229" s="406">
        <v>100</v>
      </c>
      <c r="H229" s="406">
        <v>100</v>
      </c>
      <c r="I229" s="438"/>
      <c r="J229" s="324"/>
      <c r="K229" s="321"/>
      <c r="R229" s="128"/>
    </row>
    <row r="230" spans="1:18" s="89" customFormat="1" ht="12.75" x14ac:dyDescent="0.2">
      <c r="A230" s="616">
        <v>915</v>
      </c>
      <c r="B230" s="621"/>
      <c r="C230" s="356" t="s">
        <v>560</v>
      </c>
      <c r="D230" s="788">
        <v>400</v>
      </c>
      <c r="E230" s="352">
        <v>200</v>
      </c>
      <c r="F230" s="406">
        <v>200</v>
      </c>
      <c r="G230" s="406">
        <v>200</v>
      </c>
      <c r="H230" s="406">
        <v>200</v>
      </c>
      <c r="I230" s="438"/>
      <c r="J230" s="324"/>
      <c r="K230" s="321"/>
      <c r="R230" s="128"/>
    </row>
    <row r="231" spans="1:18" s="89" customFormat="1" ht="22.5" x14ac:dyDescent="0.2">
      <c r="A231" s="616">
        <v>915</v>
      </c>
      <c r="B231" s="621"/>
      <c r="C231" s="665" t="s">
        <v>561</v>
      </c>
      <c r="D231" s="788">
        <v>250</v>
      </c>
      <c r="E231" s="352">
        <v>200</v>
      </c>
      <c r="F231" s="406">
        <v>200</v>
      </c>
      <c r="G231" s="406">
        <v>200</v>
      </c>
      <c r="H231" s="406">
        <v>200</v>
      </c>
      <c r="I231" s="438"/>
      <c r="J231" s="324"/>
      <c r="K231" s="321"/>
      <c r="R231" s="128"/>
    </row>
    <row r="232" spans="1:18" s="89" customFormat="1" ht="22.5" x14ac:dyDescent="0.2">
      <c r="A232" s="616">
        <v>915</v>
      </c>
      <c r="B232" s="621"/>
      <c r="C232" s="356" t="s">
        <v>562</v>
      </c>
      <c r="D232" s="788">
        <v>150</v>
      </c>
      <c r="E232" s="352">
        <v>150</v>
      </c>
      <c r="F232" s="406">
        <v>150</v>
      </c>
      <c r="G232" s="406">
        <v>150</v>
      </c>
      <c r="H232" s="406">
        <v>150</v>
      </c>
      <c r="I232" s="438"/>
      <c r="J232" s="324"/>
      <c r="K232" s="321"/>
      <c r="R232" s="128"/>
    </row>
    <row r="233" spans="1:18" s="89" customFormat="1" ht="12.75" x14ac:dyDescent="0.2">
      <c r="A233" s="616">
        <v>915</v>
      </c>
      <c r="B233" s="621"/>
      <c r="C233" s="356" t="s">
        <v>563</v>
      </c>
      <c r="D233" s="788">
        <v>100</v>
      </c>
      <c r="E233" s="352">
        <v>100</v>
      </c>
      <c r="F233" s="406">
        <v>100</v>
      </c>
      <c r="G233" s="406">
        <v>100</v>
      </c>
      <c r="H233" s="406">
        <v>100</v>
      </c>
      <c r="I233" s="438"/>
      <c r="J233" s="324"/>
      <c r="K233" s="321"/>
      <c r="R233" s="128"/>
    </row>
    <row r="234" spans="1:18" s="89" customFormat="1" ht="22.5" x14ac:dyDescent="0.2">
      <c r="A234" s="616">
        <v>915</v>
      </c>
      <c r="B234" s="621"/>
      <c r="C234" s="661" t="s">
        <v>564</v>
      </c>
      <c r="D234" s="788">
        <v>150</v>
      </c>
      <c r="E234" s="352">
        <v>100</v>
      </c>
      <c r="F234" s="406">
        <v>100</v>
      </c>
      <c r="G234" s="406">
        <v>100</v>
      </c>
      <c r="H234" s="406">
        <v>100</v>
      </c>
      <c r="I234" s="438"/>
      <c r="J234" s="324"/>
      <c r="K234" s="321"/>
      <c r="R234" s="128"/>
    </row>
    <row r="235" spans="1:18" s="89" customFormat="1" ht="12.75" x14ac:dyDescent="0.2">
      <c r="A235" s="616">
        <v>915</v>
      </c>
      <c r="B235" s="621"/>
      <c r="C235" s="356" t="s">
        <v>565</v>
      </c>
      <c r="D235" s="788">
        <v>80</v>
      </c>
      <c r="E235" s="352">
        <v>80</v>
      </c>
      <c r="F235" s="406">
        <v>80</v>
      </c>
      <c r="G235" s="406">
        <v>80</v>
      </c>
      <c r="H235" s="406">
        <v>80</v>
      </c>
      <c r="I235" s="438"/>
      <c r="J235" s="324"/>
      <c r="K235" s="321"/>
      <c r="R235" s="128"/>
    </row>
    <row r="236" spans="1:18" s="89" customFormat="1" ht="12.75" x14ac:dyDescent="0.2">
      <c r="A236" s="616">
        <v>915</v>
      </c>
      <c r="B236" s="621"/>
      <c r="C236" s="661" t="s">
        <v>566</v>
      </c>
      <c r="D236" s="788">
        <v>0</v>
      </c>
      <c r="E236" s="352">
        <v>200</v>
      </c>
      <c r="F236" s="406">
        <v>200</v>
      </c>
      <c r="G236" s="406">
        <v>200</v>
      </c>
      <c r="H236" s="406">
        <v>200</v>
      </c>
      <c r="I236" s="438"/>
      <c r="J236" s="324"/>
      <c r="K236" s="321"/>
      <c r="R236" s="128"/>
    </row>
    <row r="237" spans="1:18" s="89" customFormat="1" ht="12.75" x14ac:dyDescent="0.2">
      <c r="A237" s="616">
        <v>915</v>
      </c>
      <c r="B237" s="621"/>
      <c r="C237" s="331" t="s">
        <v>733</v>
      </c>
      <c r="D237" s="787">
        <v>700</v>
      </c>
      <c r="E237" s="588"/>
      <c r="F237" s="589"/>
      <c r="G237" s="589"/>
      <c r="H237" s="589"/>
      <c r="I237" s="438"/>
      <c r="J237" s="324"/>
      <c r="K237" s="321"/>
      <c r="R237" s="128"/>
    </row>
    <row r="238" spans="1:18" s="89" customFormat="1" ht="12.75" x14ac:dyDescent="0.2">
      <c r="A238" s="616">
        <v>915</v>
      </c>
      <c r="B238" s="621"/>
      <c r="C238" s="134"/>
      <c r="D238" s="133"/>
      <c r="E238" s="213"/>
      <c r="F238" s="131"/>
      <c r="G238" s="131"/>
      <c r="H238" s="131"/>
      <c r="I238" s="438"/>
      <c r="J238" s="324"/>
      <c r="K238" s="321"/>
      <c r="L238" s="102"/>
      <c r="R238" s="128"/>
    </row>
    <row r="239" spans="1:18" s="89" customFormat="1" ht="12.75" x14ac:dyDescent="0.2">
      <c r="A239" s="616">
        <v>915</v>
      </c>
      <c r="B239" s="617" t="s">
        <v>34</v>
      </c>
      <c r="C239" s="525" t="s">
        <v>406</v>
      </c>
      <c r="D239" s="132">
        <v>4460</v>
      </c>
      <c r="E239" s="132">
        <v>4600</v>
      </c>
      <c r="F239" s="132">
        <v>4900</v>
      </c>
      <c r="G239" s="132">
        <v>4600</v>
      </c>
      <c r="H239" s="132">
        <v>5000</v>
      </c>
      <c r="I239" s="70"/>
      <c r="J239" s="785"/>
      <c r="K239" s="785"/>
      <c r="L239" s="785"/>
      <c r="M239" s="785"/>
      <c r="N239" s="785"/>
      <c r="R239" s="128"/>
    </row>
    <row r="240" spans="1:18" s="89" customFormat="1" ht="12.75" x14ac:dyDescent="0.2">
      <c r="A240" s="616">
        <v>915</v>
      </c>
      <c r="B240" s="621"/>
      <c r="C240" s="683" t="s">
        <v>624</v>
      </c>
      <c r="D240" s="791">
        <v>1000</v>
      </c>
      <c r="E240" s="681">
        <v>1400</v>
      </c>
      <c r="F240" s="789">
        <v>1400</v>
      </c>
      <c r="G240" s="789"/>
      <c r="H240" s="789"/>
      <c r="I240" s="438"/>
      <c r="J240" s="324"/>
      <c r="K240" s="321"/>
      <c r="R240" s="128"/>
    </row>
    <row r="241" spans="1:18" s="89" customFormat="1" ht="12.75" x14ac:dyDescent="0.2">
      <c r="A241" s="616">
        <v>915</v>
      </c>
      <c r="B241" s="621"/>
      <c r="C241" s="683" t="s">
        <v>625</v>
      </c>
      <c r="D241" s="791">
        <v>100</v>
      </c>
      <c r="E241" s="681">
        <v>100</v>
      </c>
      <c r="F241" s="789">
        <v>100</v>
      </c>
      <c r="G241" s="789"/>
      <c r="H241" s="789"/>
      <c r="I241" s="438"/>
      <c r="J241" s="324"/>
      <c r="K241" s="321"/>
      <c r="R241" s="128"/>
    </row>
    <row r="242" spans="1:18" s="89" customFormat="1" ht="12.75" x14ac:dyDescent="0.2">
      <c r="A242" s="616">
        <v>915</v>
      </c>
      <c r="B242" s="621"/>
      <c r="C242" s="673" t="s">
        <v>626</v>
      </c>
      <c r="D242" s="792">
        <v>100</v>
      </c>
      <c r="E242" s="681"/>
      <c r="F242" s="789"/>
      <c r="G242" s="789"/>
      <c r="H242" s="789"/>
      <c r="I242" s="438"/>
      <c r="J242" s="324"/>
      <c r="K242" s="321"/>
      <c r="R242" s="128"/>
    </row>
    <row r="243" spans="1:18" s="89" customFormat="1" ht="12.75" x14ac:dyDescent="0.2">
      <c r="A243" s="616">
        <v>915</v>
      </c>
      <c r="B243" s="621"/>
      <c r="C243" s="683" t="s">
        <v>627</v>
      </c>
      <c r="D243" s="791">
        <v>100</v>
      </c>
      <c r="E243" s="681">
        <v>100</v>
      </c>
      <c r="F243" s="789"/>
      <c r="G243" s="789"/>
      <c r="H243" s="789"/>
      <c r="I243" s="438"/>
      <c r="J243" s="324"/>
      <c r="K243" s="321"/>
      <c r="M243" s="102"/>
      <c r="R243" s="128"/>
    </row>
    <row r="244" spans="1:18" s="89" customFormat="1" ht="12.75" x14ac:dyDescent="0.2">
      <c r="A244" s="616">
        <v>915</v>
      </c>
      <c r="B244" s="621"/>
      <c r="C244" s="683" t="s">
        <v>628</v>
      </c>
      <c r="D244" s="791">
        <v>70</v>
      </c>
      <c r="E244" s="681">
        <v>70</v>
      </c>
      <c r="F244" s="789"/>
      <c r="G244" s="789"/>
      <c r="H244" s="789"/>
      <c r="I244" s="438"/>
      <c r="J244" s="324"/>
      <c r="K244" s="321"/>
      <c r="R244" s="128"/>
    </row>
    <row r="245" spans="1:18" s="89" customFormat="1" ht="12.75" x14ac:dyDescent="0.2">
      <c r="A245" s="616">
        <v>915</v>
      </c>
      <c r="B245" s="621"/>
      <c r="C245" s="683" t="s">
        <v>629</v>
      </c>
      <c r="D245" s="791">
        <v>80</v>
      </c>
      <c r="E245" s="681">
        <v>80</v>
      </c>
      <c r="F245" s="789"/>
      <c r="G245" s="789"/>
      <c r="H245" s="789"/>
      <c r="I245" s="438"/>
      <c r="J245" s="324"/>
      <c r="K245" s="321"/>
      <c r="R245" s="128"/>
    </row>
    <row r="246" spans="1:18" s="89" customFormat="1" ht="12.75" x14ac:dyDescent="0.2">
      <c r="A246" s="616">
        <v>915</v>
      </c>
      <c r="B246" s="621"/>
      <c r="C246" s="683" t="s">
        <v>630</v>
      </c>
      <c r="D246" s="791">
        <v>50</v>
      </c>
      <c r="E246" s="681">
        <v>50</v>
      </c>
      <c r="F246" s="789"/>
      <c r="G246" s="789"/>
      <c r="H246" s="789"/>
      <c r="I246" s="438"/>
      <c r="J246" s="425"/>
      <c r="K246" s="321"/>
      <c r="R246" s="128"/>
    </row>
    <row r="247" spans="1:18" s="89" customFormat="1" ht="12.75" x14ac:dyDescent="0.2">
      <c r="A247" s="616">
        <v>915</v>
      </c>
      <c r="B247" s="621"/>
      <c r="C247" s="680" t="s">
        <v>631</v>
      </c>
      <c r="D247" s="791"/>
      <c r="E247" s="681"/>
      <c r="F247" s="789">
        <v>100</v>
      </c>
      <c r="G247" s="789"/>
      <c r="H247" s="789"/>
      <c r="I247" s="438"/>
      <c r="J247" s="425"/>
      <c r="K247" s="321"/>
      <c r="R247" s="128"/>
    </row>
    <row r="248" spans="1:18" s="89" customFormat="1" ht="13.5" thickBot="1" x14ac:dyDescent="0.25">
      <c r="A248" s="616">
        <v>915</v>
      </c>
      <c r="B248" s="621"/>
      <c r="C248" s="683" t="s">
        <v>632</v>
      </c>
      <c r="D248" s="791">
        <v>200</v>
      </c>
      <c r="E248" s="681"/>
      <c r="F248" s="789"/>
      <c r="G248" s="789"/>
      <c r="H248" s="789"/>
      <c r="I248" s="438"/>
      <c r="J248" s="324"/>
      <c r="K248" s="321"/>
      <c r="R248" s="128"/>
    </row>
    <row r="249" spans="1:18" ht="12" thickBot="1" x14ac:dyDescent="0.25">
      <c r="A249" s="616">
        <v>915</v>
      </c>
      <c r="B249" s="621"/>
      <c r="C249" s="683" t="s">
        <v>633</v>
      </c>
      <c r="D249" s="791">
        <v>100</v>
      </c>
      <c r="E249" s="681"/>
      <c r="F249" s="789"/>
      <c r="G249" s="789"/>
      <c r="H249" s="789"/>
      <c r="I249" s="438"/>
      <c r="J249" s="324"/>
      <c r="R249" s="78"/>
    </row>
    <row r="250" spans="1:18" s="82" customFormat="1" ht="12.75" x14ac:dyDescent="0.2">
      <c r="A250" s="616">
        <v>915</v>
      </c>
      <c r="B250" s="621"/>
      <c r="C250" s="683" t="s">
        <v>634</v>
      </c>
      <c r="D250" s="791">
        <v>200</v>
      </c>
      <c r="E250" s="681"/>
      <c r="F250" s="789"/>
      <c r="G250" s="789"/>
      <c r="H250" s="789"/>
      <c r="I250" s="438"/>
      <c r="J250" s="324"/>
      <c r="K250" s="321"/>
      <c r="R250" s="79"/>
    </row>
    <row r="251" spans="1:18" s="82" customFormat="1" ht="12.75" x14ac:dyDescent="0.2">
      <c r="A251" s="616">
        <v>915</v>
      </c>
      <c r="B251" s="621"/>
      <c r="C251" s="680" t="s">
        <v>635</v>
      </c>
      <c r="D251" s="791">
        <v>60</v>
      </c>
      <c r="E251" s="684"/>
      <c r="F251" s="790"/>
      <c r="G251" s="790"/>
      <c r="H251" s="790"/>
      <c r="I251" s="438"/>
      <c r="J251" s="324"/>
      <c r="K251" s="321"/>
      <c r="N251" s="317"/>
    </row>
    <row r="252" spans="1:18" s="82" customFormat="1" ht="12.75" x14ac:dyDescent="0.2">
      <c r="A252" s="616">
        <v>915</v>
      </c>
      <c r="B252" s="621"/>
      <c r="C252" s="680" t="s">
        <v>636</v>
      </c>
      <c r="D252" s="791">
        <v>100</v>
      </c>
      <c r="E252" s="681"/>
      <c r="F252" s="789"/>
      <c r="G252" s="789"/>
      <c r="H252" s="789"/>
      <c r="I252" s="438"/>
      <c r="J252" s="324"/>
      <c r="K252" s="322"/>
      <c r="N252" s="317"/>
    </row>
    <row r="253" spans="1:18" s="82" customFormat="1" ht="12.75" x14ac:dyDescent="0.2">
      <c r="A253" s="616">
        <v>915</v>
      </c>
      <c r="B253" s="621"/>
      <c r="C253" s="680" t="s">
        <v>637</v>
      </c>
      <c r="D253" s="791">
        <v>100</v>
      </c>
      <c r="E253" s="681"/>
      <c r="F253" s="789"/>
      <c r="G253" s="789"/>
      <c r="H253" s="789"/>
      <c r="I253" s="438"/>
      <c r="J253" s="324"/>
      <c r="K253" s="322"/>
      <c r="N253" s="317"/>
    </row>
    <row r="254" spans="1:18" s="82" customFormat="1" ht="13.5" thickBot="1" x14ac:dyDescent="0.25">
      <c r="A254" s="616">
        <v>915</v>
      </c>
      <c r="B254" s="621"/>
      <c r="C254" s="680" t="s">
        <v>638</v>
      </c>
      <c r="D254" s="791">
        <v>200</v>
      </c>
      <c r="E254" s="681">
        <v>200</v>
      </c>
      <c r="F254" s="789">
        <v>200</v>
      </c>
      <c r="G254" s="789"/>
      <c r="H254" s="789"/>
      <c r="I254" s="821"/>
      <c r="J254" s="324"/>
      <c r="K254" s="322"/>
      <c r="R254" s="135"/>
    </row>
    <row r="255" spans="1:18" ht="12" thickBot="1" x14ac:dyDescent="0.25">
      <c r="A255" s="616">
        <v>915</v>
      </c>
      <c r="B255" s="621"/>
      <c r="C255" s="680" t="s">
        <v>639</v>
      </c>
      <c r="D255" s="791">
        <v>200</v>
      </c>
      <c r="E255" s="681">
        <v>200</v>
      </c>
      <c r="F255" s="789">
        <v>200</v>
      </c>
      <c r="G255" s="789"/>
      <c r="H255" s="789"/>
      <c r="I255" s="438"/>
      <c r="J255" s="324"/>
      <c r="K255" s="322"/>
      <c r="R255" s="78"/>
    </row>
    <row r="256" spans="1:18" x14ac:dyDescent="0.2">
      <c r="A256" s="616">
        <v>915</v>
      </c>
      <c r="B256" s="621"/>
      <c r="C256" s="680" t="s">
        <v>640</v>
      </c>
      <c r="D256" s="791">
        <v>100</v>
      </c>
      <c r="E256" s="681">
        <v>100</v>
      </c>
      <c r="F256" s="789"/>
      <c r="G256" s="789"/>
      <c r="H256" s="789"/>
      <c r="I256" s="438"/>
      <c r="J256" s="324"/>
      <c r="K256" s="322"/>
      <c r="R256" s="94"/>
    </row>
    <row r="257" spans="1:18" x14ac:dyDescent="0.2">
      <c r="A257" s="616">
        <v>915</v>
      </c>
      <c r="B257" s="621"/>
      <c r="C257" s="680" t="s">
        <v>641</v>
      </c>
      <c r="D257" s="791">
        <v>1500</v>
      </c>
      <c r="E257" s="681">
        <v>1500</v>
      </c>
      <c r="F257" s="789">
        <v>1500</v>
      </c>
      <c r="G257" s="789">
        <v>1500</v>
      </c>
      <c r="H257" s="789"/>
      <c r="I257" s="438"/>
      <c r="J257" s="324"/>
      <c r="K257" s="322"/>
      <c r="R257" s="95"/>
    </row>
    <row r="258" spans="1:18" s="96" customFormat="1" ht="12.75" x14ac:dyDescent="0.2">
      <c r="A258" s="616">
        <v>915</v>
      </c>
      <c r="B258" s="621"/>
      <c r="C258" s="673" t="s">
        <v>642</v>
      </c>
      <c r="D258" s="792">
        <v>100</v>
      </c>
      <c r="E258" s="213">
        <v>100</v>
      </c>
      <c r="F258" s="204">
        <v>100</v>
      </c>
      <c r="G258" s="204">
        <v>100</v>
      </c>
      <c r="H258" s="204">
        <v>100</v>
      </c>
      <c r="I258" s="438"/>
      <c r="J258" s="324"/>
      <c r="K258" s="322"/>
      <c r="R258" s="88"/>
    </row>
    <row r="259" spans="1:18" x14ac:dyDescent="0.2">
      <c r="A259" s="616">
        <v>915</v>
      </c>
      <c r="B259" s="621"/>
      <c r="C259" s="680" t="s">
        <v>643</v>
      </c>
      <c r="D259" s="791">
        <v>100</v>
      </c>
      <c r="E259" s="213">
        <v>100</v>
      </c>
      <c r="F259" s="789">
        <v>100</v>
      </c>
      <c r="G259" s="789"/>
      <c r="H259" s="789"/>
      <c r="I259" s="438"/>
      <c r="J259" s="324"/>
      <c r="K259" s="322"/>
      <c r="R259" s="95"/>
    </row>
    <row r="260" spans="1:18" s="82" customFormat="1" ht="12.75" x14ac:dyDescent="0.2">
      <c r="A260" s="616">
        <v>915</v>
      </c>
      <c r="B260" s="621"/>
      <c r="C260" s="683" t="s">
        <v>624</v>
      </c>
      <c r="D260" s="133"/>
      <c r="E260" s="681"/>
      <c r="F260" s="789"/>
      <c r="G260" s="789">
        <v>1400</v>
      </c>
      <c r="H260" s="789">
        <v>1400</v>
      </c>
      <c r="I260" s="438"/>
      <c r="J260" s="324"/>
      <c r="K260" s="322"/>
      <c r="L260" s="86"/>
      <c r="M260" s="86"/>
      <c r="N260" s="86"/>
      <c r="O260" s="86"/>
      <c r="R260" s="83"/>
    </row>
    <row r="261" spans="1:18" x14ac:dyDescent="0.2">
      <c r="A261" s="616">
        <v>915</v>
      </c>
      <c r="B261" s="621"/>
      <c r="C261" s="683" t="s">
        <v>625</v>
      </c>
      <c r="D261" s="133"/>
      <c r="E261" s="681"/>
      <c r="F261" s="789"/>
      <c r="G261" s="789">
        <v>200</v>
      </c>
      <c r="H261" s="789">
        <v>200</v>
      </c>
      <c r="I261" s="438"/>
      <c r="J261" s="324"/>
      <c r="K261" s="322"/>
      <c r="R261" s="95"/>
    </row>
    <row r="262" spans="1:18" s="100" customFormat="1" ht="12.75" x14ac:dyDescent="0.2">
      <c r="A262" s="616">
        <v>915</v>
      </c>
      <c r="B262" s="621"/>
      <c r="C262" s="673" t="s">
        <v>626</v>
      </c>
      <c r="D262" s="133"/>
      <c r="E262" s="678">
        <v>100</v>
      </c>
      <c r="F262" s="204">
        <v>100</v>
      </c>
      <c r="G262" s="204">
        <v>100</v>
      </c>
      <c r="H262" s="204">
        <v>150</v>
      </c>
      <c r="I262" s="438"/>
      <c r="J262" s="324"/>
      <c r="K262" s="322"/>
      <c r="L262" s="98"/>
      <c r="M262" s="98"/>
      <c r="N262" s="98"/>
      <c r="O262" s="98"/>
      <c r="R262" s="91"/>
    </row>
    <row r="263" spans="1:18" s="100" customFormat="1" ht="12.75" x14ac:dyDescent="0.2">
      <c r="A263" s="616">
        <v>915</v>
      </c>
      <c r="B263" s="621"/>
      <c r="C263" s="683" t="s">
        <v>627</v>
      </c>
      <c r="D263" s="133"/>
      <c r="E263" s="681"/>
      <c r="F263" s="789">
        <v>100</v>
      </c>
      <c r="G263" s="789">
        <v>100</v>
      </c>
      <c r="H263" s="789">
        <v>100</v>
      </c>
      <c r="I263" s="438"/>
      <c r="J263" s="324"/>
      <c r="K263" s="390"/>
      <c r="L263" s="98"/>
      <c r="M263" s="98"/>
      <c r="N263" s="98"/>
      <c r="O263" s="98"/>
      <c r="R263" s="91"/>
    </row>
    <row r="264" spans="1:18" s="100" customFormat="1" ht="12.75" x14ac:dyDescent="0.2">
      <c r="A264" s="616">
        <v>915</v>
      </c>
      <c r="B264" s="621"/>
      <c r="C264" s="683" t="s">
        <v>628</v>
      </c>
      <c r="D264" s="133"/>
      <c r="E264" s="681"/>
      <c r="F264" s="789">
        <v>70</v>
      </c>
      <c r="G264" s="789">
        <v>70</v>
      </c>
      <c r="H264" s="789">
        <v>70</v>
      </c>
      <c r="I264" s="438"/>
      <c r="J264" s="324"/>
      <c r="K264" s="424"/>
      <c r="L264" s="98"/>
      <c r="M264" s="98"/>
      <c r="N264" s="98"/>
      <c r="O264" s="98"/>
      <c r="R264" s="91"/>
    </row>
    <row r="265" spans="1:18" s="82" customFormat="1" ht="13.5" thickBot="1" x14ac:dyDescent="0.25">
      <c r="A265" s="616">
        <v>915</v>
      </c>
      <c r="B265" s="621"/>
      <c r="C265" s="683" t="s">
        <v>629</v>
      </c>
      <c r="D265" s="133"/>
      <c r="E265" s="681"/>
      <c r="F265" s="789">
        <v>80</v>
      </c>
      <c r="G265" s="789">
        <v>80</v>
      </c>
      <c r="H265" s="789">
        <v>80</v>
      </c>
      <c r="I265" s="821"/>
      <c r="J265" s="324"/>
      <c r="K265" s="322"/>
      <c r="R265" s="135"/>
    </row>
    <row r="266" spans="1:18" ht="12" thickBot="1" x14ac:dyDescent="0.25">
      <c r="A266" s="616">
        <v>915</v>
      </c>
      <c r="B266" s="621"/>
      <c r="C266" s="683" t="s">
        <v>630</v>
      </c>
      <c r="D266" s="133"/>
      <c r="E266" s="681"/>
      <c r="F266" s="789">
        <v>50</v>
      </c>
      <c r="G266" s="789">
        <v>50</v>
      </c>
      <c r="H266" s="789">
        <v>50</v>
      </c>
      <c r="I266" s="438"/>
      <c r="J266" s="324"/>
      <c r="K266" s="322"/>
      <c r="R266" s="78"/>
    </row>
    <row r="267" spans="1:18" x14ac:dyDescent="0.2">
      <c r="A267" s="616">
        <v>915</v>
      </c>
      <c r="B267" s="621"/>
      <c r="C267" s="683" t="s">
        <v>644</v>
      </c>
      <c r="D267" s="133"/>
      <c r="E267" s="681">
        <v>200</v>
      </c>
      <c r="F267" s="789">
        <v>200</v>
      </c>
      <c r="G267" s="789">
        <v>200</v>
      </c>
      <c r="H267" s="789">
        <v>200</v>
      </c>
      <c r="I267" s="438"/>
      <c r="J267" s="324"/>
      <c r="K267" s="322"/>
      <c r="R267" s="94"/>
    </row>
    <row r="268" spans="1:18" x14ac:dyDescent="0.2">
      <c r="A268" s="616">
        <v>915</v>
      </c>
      <c r="B268" s="621"/>
      <c r="C268" s="683" t="s">
        <v>633</v>
      </c>
      <c r="D268" s="133"/>
      <c r="E268" s="681">
        <v>100</v>
      </c>
      <c r="F268" s="789">
        <v>100</v>
      </c>
      <c r="G268" s="789">
        <v>100</v>
      </c>
      <c r="H268" s="789">
        <v>100</v>
      </c>
      <c r="I268" s="438"/>
      <c r="J268" s="324"/>
      <c r="K268" s="322"/>
      <c r="R268" s="95"/>
    </row>
    <row r="269" spans="1:18" s="96" customFormat="1" ht="12.75" x14ac:dyDescent="0.2">
      <c r="A269" s="616">
        <v>915</v>
      </c>
      <c r="B269" s="621"/>
      <c r="C269" s="683" t="s">
        <v>645</v>
      </c>
      <c r="D269" s="133"/>
      <c r="E269" s="681"/>
      <c r="F269" s="789">
        <v>200</v>
      </c>
      <c r="G269" s="789"/>
      <c r="H269" s="789">
        <v>200</v>
      </c>
      <c r="I269" s="438"/>
      <c r="J269" s="324"/>
      <c r="K269" s="322"/>
      <c r="R269" s="88"/>
    </row>
    <row r="270" spans="1:18" x14ac:dyDescent="0.2">
      <c r="A270" s="616">
        <v>915</v>
      </c>
      <c r="B270" s="621"/>
      <c r="C270" s="683" t="s">
        <v>635</v>
      </c>
      <c r="D270" s="133"/>
      <c r="E270" s="681"/>
      <c r="F270" s="789"/>
      <c r="G270" s="789"/>
      <c r="H270" s="789">
        <v>0</v>
      </c>
      <c r="I270" s="438"/>
      <c r="J270" s="324"/>
      <c r="K270" s="322"/>
      <c r="R270" s="95"/>
    </row>
    <row r="271" spans="1:18" s="82" customFormat="1" ht="12.75" x14ac:dyDescent="0.2">
      <c r="A271" s="616">
        <v>915</v>
      </c>
      <c r="B271" s="621"/>
      <c r="C271" s="680" t="s">
        <v>636</v>
      </c>
      <c r="D271" s="133"/>
      <c r="E271" s="681">
        <v>100</v>
      </c>
      <c r="F271" s="789">
        <v>100</v>
      </c>
      <c r="G271" s="789">
        <v>100</v>
      </c>
      <c r="H271" s="789">
        <v>100</v>
      </c>
      <c r="I271" s="438"/>
      <c r="J271" s="324"/>
      <c r="K271" s="322"/>
      <c r="L271" s="86"/>
      <c r="M271" s="86"/>
      <c r="N271" s="86"/>
      <c r="O271" s="86"/>
      <c r="R271" s="83"/>
    </row>
    <row r="272" spans="1:18" x14ac:dyDescent="0.2">
      <c r="A272" s="616">
        <v>915</v>
      </c>
      <c r="B272" s="621"/>
      <c r="C272" s="680" t="s">
        <v>637</v>
      </c>
      <c r="D272" s="133"/>
      <c r="E272" s="681"/>
      <c r="F272" s="789">
        <v>100</v>
      </c>
      <c r="G272" s="789"/>
      <c r="H272" s="789">
        <v>100</v>
      </c>
      <c r="I272" s="438"/>
      <c r="J272" s="324"/>
      <c r="K272" s="322"/>
      <c r="R272" s="95"/>
    </row>
    <row r="273" spans="1:18" s="100" customFormat="1" ht="12.75" x14ac:dyDescent="0.2">
      <c r="A273" s="616">
        <v>915</v>
      </c>
      <c r="B273" s="621"/>
      <c r="C273" s="680" t="s">
        <v>643</v>
      </c>
      <c r="D273" s="133"/>
      <c r="E273" s="681"/>
      <c r="F273" s="789"/>
      <c r="G273" s="789">
        <v>100</v>
      </c>
      <c r="H273" s="789">
        <v>100</v>
      </c>
      <c r="I273" s="438"/>
      <c r="J273" s="324"/>
      <c r="K273" s="322"/>
      <c r="L273" s="98"/>
      <c r="M273" s="98"/>
      <c r="N273" s="98"/>
      <c r="O273" s="98"/>
      <c r="R273" s="91"/>
    </row>
    <row r="274" spans="1:18" s="100" customFormat="1" ht="12.75" x14ac:dyDescent="0.2">
      <c r="A274" s="616">
        <v>915</v>
      </c>
      <c r="B274" s="621"/>
      <c r="C274" s="680" t="s">
        <v>638</v>
      </c>
      <c r="D274" s="133"/>
      <c r="E274" s="681"/>
      <c r="F274" s="789"/>
      <c r="G274" s="789">
        <v>200</v>
      </c>
      <c r="H274" s="789">
        <v>200</v>
      </c>
      <c r="I274" s="438"/>
      <c r="J274" s="324"/>
      <c r="K274" s="390"/>
      <c r="L274" s="98"/>
      <c r="M274" s="98"/>
      <c r="N274" s="98"/>
      <c r="O274" s="98"/>
      <c r="R274" s="91"/>
    </row>
    <row r="275" spans="1:18" s="100" customFormat="1" ht="12.75" x14ac:dyDescent="0.2">
      <c r="A275" s="616">
        <v>915</v>
      </c>
      <c r="B275" s="621"/>
      <c r="C275" s="680" t="s">
        <v>639</v>
      </c>
      <c r="D275" s="133"/>
      <c r="E275" s="681"/>
      <c r="F275" s="789"/>
      <c r="G275" s="789">
        <v>200</v>
      </c>
      <c r="H275" s="789">
        <v>200</v>
      </c>
      <c r="I275" s="438"/>
      <c r="J275" s="324"/>
      <c r="K275" s="424"/>
      <c r="L275" s="98"/>
      <c r="M275" s="98"/>
      <c r="N275" s="98"/>
      <c r="O275" s="98"/>
      <c r="R275" s="91"/>
    </row>
    <row r="276" spans="1:18" s="100" customFormat="1" ht="12.75" x14ac:dyDescent="0.2">
      <c r="A276" s="616">
        <v>915</v>
      </c>
      <c r="B276" s="621"/>
      <c r="C276" s="680" t="s">
        <v>641</v>
      </c>
      <c r="D276" s="133"/>
      <c r="E276" s="681"/>
      <c r="F276" s="789"/>
      <c r="G276" s="789"/>
      <c r="H276" s="789">
        <v>1500</v>
      </c>
      <c r="I276" s="438"/>
      <c r="J276" s="324"/>
      <c r="K276" s="390"/>
      <c r="L276" s="98"/>
      <c r="M276" s="98"/>
      <c r="N276" s="98"/>
      <c r="O276" s="98"/>
      <c r="R276" s="91"/>
    </row>
    <row r="277" spans="1:18" s="87" customFormat="1" ht="12.75" x14ac:dyDescent="0.2">
      <c r="A277" s="616">
        <v>915</v>
      </c>
      <c r="B277" s="621"/>
      <c r="C277" s="673" t="s">
        <v>646</v>
      </c>
      <c r="D277" s="133"/>
      <c r="E277" s="678">
        <v>100</v>
      </c>
      <c r="F277" s="204">
        <v>100</v>
      </c>
      <c r="G277" s="204">
        <v>100</v>
      </c>
      <c r="H277" s="204">
        <v>150</v>
      </c>
      <c r="I277" s="438"/>
      <c r="J277" s="324"/>
      <c r="K277" s="390"/>
      <c r="R277" s="104"/>
    </row>
    <row r="278" spans="1:18" x14ac:dyDescent="0.2">
      <c r="A278" s="616">
        <v>915</v>
      </c>
      <c r="B278" s="621"/>
      <c r="C278" s="200"/>
      <c r="D278" s="133"/>
      <c r="E278" s="213"/>
      <c r="F278" s="131"/>
      <c r="G278" s="131"/>
      <c r="H278" s="131"/>
      <c r="I278" s="438"/>
      <c r="J278" s="324"/>
      <c r="K278" s="425"/>
      <c r="R278" s="95"/>
    </row>
    <row r="279" spans="1:18" x14ac:dyDescent="0.2">
      <c r="A279" s="616">
        <v>915</v>
      </c>
      <c r="B279" s="617" t="s">
        <v>37</v>
      </c>
      <c r="C279" s="524" t="s">
        <v>405</v>
      </c>
      <c r="D279" s="132">
        <v>100</v>
      </c>
      <c r="E279" s="132">
        <v>250</v>
      </c>
      <c r="F279" s="132">
        <v>250</v>
      </c>
      <c r="G279" s="132">
        <v>250</v>
      </c>
      <c r="H279" s="132">
        <v>250</v>
      </c>
      <c r="I279" s="70"/>
      <c r="J279" s="324"/>
      <c r="K279" s="322"/>
      <c r="R279" s="95"/>
    </row>
    <row r="280" spans="1:18" s="100" customFormat="1" ht="12.75" x14ac:dyDescent="0.2">
      <c r="A280" s="616">
        <v>915</v>
      </c>
      <c r="B280" s="621"/>
      <c r="C280" s="331" t="s">
        <v>266</v>
      </c>
      <c r="D280" s="133">
        <v>100</v>
      </c>
      <c r="E280" s="213">
        <v>100</v>
      </c>
      <c r="F280" s="131">
        <v>100</v>
      </c>
      <c r="G280" s="131">
        <v>100</v>
      </c>
      <c r="H280" s="131">
        <v>100</v>
      </c>
      <c r="I280" s="438"/>
      <c r="J280" s="324"/>
      <c r="K280" s="322"/>
      <c r="L280" s="98"/>
      <c r="M280" s="98"/>
      <c r="N280" s="98"/>
      <c r="O280" s="98"/>
      <c r="R280" s="91"/>
    </row>
    <row r="281" spans="1:18" s="100" customFormat="1" ht="12.75" x14ac:dyDescent="0.2">
      <c r="A281" s="616">
        <v>915</v>
      </c>
      <c r="B281" s="621"/>
      <c r="C281" s="330" t="s">
        <v>648</v>
      </c>
      <c r="D281" s="133"/>
      <c r="E281" s="213">
        <v>150</v>
      </c>
      <c r="F281" s="131">
        <v>150</v>
      </c>
      <c r="G281" s="131">
        <v>150</v>
      </c>
      <c r="H281" s="131">
        <v>150</v>
      </c>
      <c r="I281" s="438"/>
      <c r="J281" s="324"/>
      <c r="K281" s="390"/>
      <c r="L281" s="98"/>
      <c r="M281" s="98"/>
      <c r="N281" s="98"/>
      <c r="O281" s="98"/>
      <c r="R281" s="91"/>
    </row>
    <row r="282" spans="1:18" s="89" customFormat="1" ht="12.75" x14ac:dyDescent="0.2">
      <c r="A282" s="616">
        <v>915</v>
      </c>
      <c r="B282" s="621"/>
      <c r="C282" s="202"/>
      <c r="D282" s="133"/>
      <c r="E282" s="213"/>
      <c r="F282" s="131"/>
      <c r="G282" s="131"/>
      <c r="H282" s="131"/>
      <c r="I282" s="438"/>
      <c r="J282" s="324"/>
      <c r="K282" s="390"/>
      <c r="R282" s="83"/>
    </row>
    <row r="283" spans="1:18" s="89" customFormat="1" ht="12.75" x14ac:dyDescent="0.2">
      <c r="A283" s="622">
        <v>917</v>
      </c>
      <c r="B283" s="622" t="s">
        <v>15</v>
      </c>
      <c r="C283" s="514" t="s">
        <v>137</v>
      </c>
      <c r="D283" s="461">
        <v>158755.15</v>
      </c>
      <c r="E283" s="461">
        <v>206539.88</v>
      </c>
      <c r="F283" s="461">
        <v>155679.28004000001</v>
      </c>
      <c r="G283" s="461">
        <v>155698.02000000002</v>
      </c>
      <c r="H283" s="461">
        <v>154002.75</v>
      </c>
      <c r="I283" s="70"/>
      <c r="K283" s="321"/>
      <c r="R283" s="128"/>
    </row>
    <row r="284" spans="1:18" s="89" customFormat="1" ht="12.75" x14ac:dyDescent="0.2">
      <c r="A284" s="616">
        <v>917</v>
      </c>
      <c r="B284" s="617" t="s">
        <v>13</v>
      </c>
      <c r="C284" s="524" t="s">
        <v>205</v>
      </c>
      <c r="D284" s="132">
        <v>11500</v>
      </c>
      <c r="E284" s="132">
        <v>17720</v>
      </c>
      <c r="F284" s="132">
        <v>17720</v>
      </c>
      <c r="G284" s="132">
        <v>17720</v>
      </c>
      <c r="H284" s="132">
        <v>17720</v>
      </c>
      <c r="I284" s="70"/>
      <c r="J284" s="785"/>
      <c r="K284" s="785"/>
      <c r="L284" s="785"/>
      <c r="M284" s="785"/>
      <c r="N284" s="785"/>
      <c r="R284" s="128"/>
    </row>
    <row r="285" spans="1:18" s="89" customFormat="1" ht="12.75" x14ac:dyDescent="0.2">
      <c r="A285" s="616">
        <v>917</v>
      </c>
      <c r="B285" s="617"/>
      <c r="C285" s="331" t="s">
        <v>325</v>
      </c>
      <c r="D285" s="788">
        <v>900</v>
      </c>
      <c r="E285" s="354">
        <v>900</v>
      </c>
      <c r="F285" s="353">
        <v>900</v>
      </c>
      <c r="G285" s="353">
        <v>900</v>
      </c>
      <c r="H285" s="353">
        <v>900</v>
      </c>
      <c r="I285" s="439"/>
      <c r="J285" s="324"/>
      <c r="K285" s="321"/>
      <c r="R285" s="128"/>
    </row>
    <row r="286" spans="1:18" s="89" customFormat="1" ht="12.75" x14ac:dyDescent="0.2">
      <c r="A286" s="616">
        <v>917</v>
      </c>
      <c r="B286" s="617"/>
      <c r="C286" s="330" t="s">
        <v>229</v>
      </c>
      <c r="D286" s="788">
        <v>880</v>
      </c>
      <c r="E286" s="354">
        <v>880</v>
      </c>
      <c r="F286" s="353">
        <v>880</v>
      </c>
      <c r="G286" s="353">
        <v>880</v>
      </c>
      <c r="H286" s="353">
        <v>880</v>
      </c>
      <c r="I286" s="439"/>
      <c r="J286" s="324"/>
      <c r="K286" s="321"/>
      <c r="R286" s="128"/>
    </row>
    <row r="287" spans="1:18" s="89" customFormat="1" ht="12.75" x14ac:dyDescent="0.2">
      <c r="A287" s="616">
        <v>917</v>
      </c>
      <c r="B287" s="617"/>
      <c r="C287" s="326" t="s">
        <v>418</v>
      </c>
      <c r="D287" s="788">
        <v>250</v>
      </c>
      <c r="E287" s="352">
        <v>1250</v>
      </c>
      <c r="F287" s="406">
        <v>1250</v>
      </c>
      <c r="G287" s="406">
        <v>1250</v>
      </c>
      <c r="H287" s="406">
        <v>1250</v>
      </c>
      <c r="I287" s="439"/>
      <c r="J287" s="324"/>
      <c r="K287" s="321"/>
      <c r="R287" s="128"/>
    </row>
    <row r="288" spans="1:18" s="89" customFormat="1" ht="12.75" x14ac:dyDescent="0.2">
      <c r="A288" s="616">
        <v>917</v>
      </c>
      <c r="B288" s="617"/>
      <c r="C288" s="326" t="s">
        <v>419</v>
      </c>
      <c r="D288" s="788">
        <v>320</v>
      </c>
      <c r="E288" s="352">
        <v>320</v>
      </c>
      <c r="F288" s="406">
        <v>320</v>
      </c>
      <c r="G288" s="406">
        <v>320</v>
      </c>
      <c r="H288" s="406">
        <v>320</v>
      </c>
      <c r="I288" s="439"/>
      <c r="J288" s="324"/>
      <c r="K288" s="321"/>
      <c r="R288" s="128"/>
    </row>
    <row r="289" spans="1:18" s="89" customFormat="1" ht="12.75" x14ac:dyDescent="0.2">
      <c r="A289" s="616">
        <v>917</v>
      </c>
      <c r="B289" s="617"/>
      <c r="C289" s="326" t="s">
        <v>230</v>
      </c>
      <c r="D289" s="788">
        <v>500</v>
      </c>
      <c r="E289" s="352">
        <v>500</v>
      </c>
      <c r="F289" s="406">
        <v>500</v>
      </c>
      <c r="G289" s="406">
        <v>500</v>
      </c>
      <c r="H289" s="406">
        <v>500</v>
      </c>
      <c r="I289" s="439"/>
      <c r="J289" s="324"/>
      <c r="K289" s="321"/>
      <c r="R289" s="128"/>
    </row>
    <row r="290" spans="1:18" s="89" customFormat="1" ht="22.5" x14ac:dyDescent="0.2">
      <c r="A290" s="616">
        <v>917</v>
      </c>
      <c r="B290" s="617"/>
      <c r="C290" s="326" t="s">
        <v>420</v>
      </c>
      <c r="D290" s="788">
        <v>100</v>
      </c>
      <c r="E290" s="352">
        <v>100</v>
      </c>
      <c r="F290" s="406">
        <v>100</v>
      </c>
      <c r="G290" s="406">
        <v>100</v>
      </c>
      <c r="H290" s="406">
        <v>100</v>
      </c>
      <c r="I290" s="439"/>
      <c r="J290" s="324"/>
      <c r="K290" s="321"/>
      <c r="R290" s="128"/>
    </row>
    <row r="291" spans="1:18" s="89" customFormat="1" ht="12.75" x14ac:dyDescent="0.2">
      <c r="A291" s="616">
        <v>917</v>
      </c>
      <c r="B291" s="617"/>
      <c r="C291" s="326" t="s">
        <v>421</v>
      </c>
      <c r="D291" s="788">
        <v>50</v>
      </c>
      <c r="E291" s="352">
        <v>50</v>
      </c>
      <c r="F291" s="406">
        <v>50</v>
      </c>
      <c r="G291" s="406">
        <v>50</v>
      </c>
      <c r="H291" s="406">
        <v>50</v>
      </c>
      <c r="I291" s="439"/>
      <c r="J291" s="324"/>
      <c r="K291" s="321"/>
      <c r="R291" s="128"/>
    </row>
    <row r="292" spans="1:18" s="89" customFormat="1" ht="12.75" x14ac:dyDescent="0.2">
      <c r="A292" s="616">
        <v>917</v>
      </c>
      <c r="B292" s="617"/>
      <c r="C292" s="326" t="s">
        <v>422</v>
      </c>
      <c r="D292" s="788">
        <v>50</v>
      </c>
      <c r="E292" s="352"/>
      <c r="F292" s="406"/>
      <c r="G292" s="406"/>
      <c r="H292" s="406"/>
      <c r="I292" s="439"/>
      <c r="J292" s="324"/>
      <c r="K292" s="321"/>
      <c r="R292" s="128"/>
    </row>
    <row r="293" spans="1:18" s="89" customFormat="1" ht="12.75" x14ac:dyDescent="0.2">
      <c r="A293" s="616">
        <v>917</v>
      </c>
      <c r="B293" s="617"/>
      <c r="C293" s="326" t="s">
        <v>326</v>
      </c>
      <c r="D293" s="788">
        <v>200</v>
      </c>
      <c r="E293" s="352">
        <v>100</v>
      </c>
      <c r="F293" s="406">
        <v>100</v>
      </c>
      <c r="G293" s="406">
        <v>100</v>
      </c>
      <c r="H293" s="406">
        <v>100</v>
      </c>
      <c r="I293" s="439"/>
      <c r="J293" s="324"/>
      <c r="K293" s="321"/>
      <c r="R293" s="128"/>
    </row>
    <row r="294" spans="1:18" s="89" customFormat="1" ht="12.75" x14ac:dyDescent="0.2">
      <c r="A294" s="616">
        <v>917</v>
      </c>
      <c r="B294" s="617"/>
      <c r="C294" s="326" t="s">
        <v>286</v>
      </c>
      <c r="D294" s="788">
        <v>20</v>
      </c>
      <c r="E294" s="352">
        <v>20</v>
      </c>
      <c r="F294" s="406">
        <v>20</v>
      </c>
      <c r="G294" s="406">
        <v>20</v>
      </c>
      <c r="H294" s="406">
        <v>20</v>
      </c>
      <c r="I294" s="439"/>
      <c r="J294" s="324"/>
      <c r="K294" s="321"/>
      <c r="R294" s="128"/>
    </row>
    <row r="295" spans="1:18" s="89" customFormat="1" ht="12.75" x14ac:dyDescent="0.2">
      <c r="A295" s="616">
        <v>917</v>
      </c>
      <c r="B295" s="617"/>
      <c r="C295" s="326" t="s">
        <v>423</v>
      </c>
      <c r="D295" s="788">
        <v>100</v>
      </c>
      <c r="E295" s="352">
        <v>100</v>
      </c>
      <c r="F295" s="406">
        <v>100</v>
      </c>
      <c r="G295" s="406">
        <v>100</v>
      </c>
      <c r="H295" s="406">
        <v>100</v>
      </c>
      <c r="I295" s="439"/>
      <c r="J295" s="324"/>
      <c r="K295" s="321"/>
      <c r="R295" s="128"/>
    </row>
    <row r="296" spans="1:18" s="89" customFormat="1" ht="12.75" x14ac:dyDescent="0.2">
      <c r="A296" s="616">
        <v>917</v>
      </c>
      <c r="B296" s="617"/>
      <c r="C296" s="326" t="s">
        <v>424</v>
      </c>
      <c r="D296" s="788">
        <v>30</v>
      </c>
      <c r="E296" s="352">
        <v>100</v>
      </c>
      <c r="F296" s="406">
        <v>100</v>
      </c>
      <c r="G296" s="406">
        <v>100</v>
      </c>
      <c r="H296" s="406">
        <v>100</v>
      </c>
      <c r="I296" s="439"/>
      <c r="J296" s="324"/>
      <c r="K296" s="321"/>
      <c r="R296" s="128"/>
    </row>
    <row r="297" spans="1:18" s="89" customFormat="1" ht="12.75" x14ac:dyDescent="0.2">
      <c r="A297" s="616">
        <v>917</v>
      </c>
      <c r="B297" s="617"/>
      <c r="C297" s="326" t="s">
        <v>425</v>
      </c>
      <c r="D297" s="788">
        <v>100</v>
      </c>
      <c r="E297" s="352">
        <v>100</v>
      </c>
      <c r="F297" s="406">
        <v>100</v>
      </c>
      <c r="G297" s="406">
        <v>100</v>
      </c>
      <c r="H297" s="406">
        <v>100</v>
      </c>
      <c r="I297" s="439"/>
      <c r="J297" s="324"/>
      <c r="K297" s="321"/>
      <c r="R297" s="128"/>
    </row>
    <row r="298" spans="1:18" s="89" customFormat="1" ht="12.75" x14ac:dyDescent="0.2">
      <c r="A298" s="616">
        <v>917</v>
      </c>
      <c r="B298" s="617"/>
      <c r="C298" s="326" t="s">
        <v>426</v>
      </c>
      <c r="D298" s="788"/>
      <c r="E298" s="352">
        <v>5000</v>
      </c>
      <c r="F298" s="406">
        <v>5000</v>
      </c>
      <c r="G298" s="406">
        <v>5000</v>
      </c>
      <c r="H298" s="406">
        <v>5000</v>
      </c>
      <c r="I298" s="439"/>
      <c r="J298" s="324"/>
      <c r="K298" s="321"/>
      <c r="R298" s="128"/>
    </row>
    <row r="299" spans="1:18" s="89" customFormat="1" ht="12.75" x14ac:dyDescent="0.2">
      <c r="A299" s="616">
        <v>917</v>
      </c>
      <c r="B299" s="617"/>
      <c r="C299" s="326" t="s">
        <v>427</v>
      </c>
      <c r="D299" s="788">
        <v>8000</v>
      </c>
      <c r="E299" s="352">
        <v>8000</v>
      </c>
      <c r="F299" s="406">
        <v>8000</v>
      </c>
      <c r="G299" s="406">
        <v>8000</v>
      </c>
      <c r="H299" s="406">
        <v>8000</v>
      </c>
      <c r="I299" s="439"/>
      <c r="J299" s="324"/>
      <c r="K299" s="321"/>
      <c r="R299" s="128"/>
    </row>
    <row r="300" spans="1:18" s="89" customFormat="1" ht="12.75" x14ac:dyDescent="0.2">
      <c r="A300" s="616">
        <v>917</v>
      </c>
      <c r="B300" s="617"/>
      <c r="C300" s="326" t="s">
        <v>428</v>
      </c>
      <c r="D300" s="788"/>
      <c r="E300" s="352">
        <v>200</v>
      </c>
      <c r="F300" s="406">
        <v>200</v>
      </c>
      <c r="G300" s="406">
        <v>200</v>
      </c>
      <c r="H300" s="406">
        <v>200</v>
      </c>
      <c r="I300" s="439"/>
      <c r="J300" s="324"/>
      <c r="K300" s="321"/>
      <c r="R300" s="128"/>
    </row>
    <row r="301" spans="1:18" s="89" customFormat="1" ht="22.5" x14ac:dyDescent="0.2">
      <c r="A301" s="616">
        <v>917</v>
      </c>
      <c r="B301" s="617"/>
      <c r="C301" s="326" t="s">
        <v>429</v>
      </c>
      <c r="D301" s="788"/>
      <c r="E301" s="352">
        <v>100</v>
      </c>
      <c r="F301" s="406">
        <v>100</v>
      </c>
      <c r="G301" s="406">
        <v>100</v>
      </c>
      <c r="H301" s="406">
        <v>100</v>
      </c>
      <c r="I301" s="439"/>
      <c r="J301" s="324"/>
      <c r="K301" s="321"/>
      <c r="R301" s="128"/>
    </row>
    <row r="302" spans="1:18" s="89" customFormat="1" ht="12.75" x14ac:dyDescent="0.2">
      <c r="A302" s="616">
        <v>917</v>
      </c>
      <c r="B302" s="617"/>
      <c r="C302" s="331"/>
      <c r="D302" s="372"/>
      <c r="E302" s="354"/>
      <c r="F302" s="353"/>
      <c r="G302" s="353"/>
      <c r="H302" s="353"/>
      <c r="I302" s="439"/>
      <c r="J302" s="324"/>
      <c r="K302" s="321"/>
      <c r="R302" s="128"/>
    </row>
    <row r="303" spans="1:18" s="89" customFormat="1" ht="12.75" x14ac:dyDescent="0.2">
      <c r="A303" s="616">
        <v>917</v>
      </c>
      <c r="B303" s="617" t="s">
        <v>20</v>
      </c>
      <c r="C303" s="525" t="s">
        <v>206</v>
      </c>
      <c r="D303" s="132">
        <v>20516</v>
      </c>
      <c r="E303" s="132">
        <v>24356</v>
      </c>
      <c r="F303" s="132">
        <v>23356</v>
      </c>
      <c r="G303" s="132">
        <v>23356</v>
      </c>
      <c r="H303" s="132">
        <v>20356</v>
      </c>
      <c r="I303" s="96"/>
      <c r="J303" s="785"/>
      <c r="K303" s="785"/>
      <c r="L303" s="785"/>
      <c r="M303" s="785"/>
      <c r="N303" s="785"/>
      <c r="O303" s="785"/>
      <c r="R303" s="128"/>
    </row>
    <row r="304" spans="1:18" s="89" customFormat="1" ht="12.75" x14ac:dyDescent="0.2">
      <c r="A304" s="616">
        <v>917</v>
      </c>
      <c r="B304" s="621"/>
      <c r="C304" s="326" t="s">
        <v>287</v>
      </c>
      <c r="D304" s="788">
        <v>17400</v>
      </c>
      <c r="E304" s="588">
        <v>17400</v>
      </c>
      <c r="F304" s="589">
        <v>17400</v>
      </c>
      <c r="G304" s="589">
        <v>17400</v>
      </c>
      <c r="H304" s="589">
        <v>17400</v>
      </c>
      <c r="I304" s="438"/>
      <c r="K304" s="321"/>
      <c r="R304" s="128"/>
    </row>
    <row r="305" spans="1:18" s="89" customFormat="1" ht="12.75" x14ac:dyDescent="0.2">
      <c r="A305" s="616">
        <v>917</v>
      </c>
      <c r="B305" s="621"/>
      <c r="C305" s="330" t="s">
        <v>443</v>
      </c>
      <c r="D305" s="788"/>
      <c r="E305" s="588">
        <v>1000</v>
      </c>
      <c r="F305" s="589"/>
      <c r="G305" s="589"/>
      <c r="H305" s="589"/>
      <c r="I305" s="438"/>
      <c r="J305" s="324"/>
      <c r="K305" s="321"/>
      <c r="R305" s="128"/>
    </row>
    <row r="306" spans="1:18" s="89" customFormat="1" ht="12.75" x14ac:dyDescent="0.2">
      <c r="A306" s="616">
        <v>917</v>
      </c>
      <c r="B306" s="621"/>
      <c r="C306" s="326" t="s">
        <v>180</v>
      </c>
      <c r="D306" s="788">
        <v>1100</v>
      </c>
      <c r="E306" s="352">
        <v>1100</v>
      </c>
      <c r="F306" s="406">
        <v>1100</v>
      </c>
      <c r="G306" s="406">
        <v>1100</v>
      </c>
      <c r="H306" s="406">
        <v>1100</v>
      </c>
      <c r="I306" s="438"/>
      <c r="J306" s="324"/>
      <c r="K306" s="321"/>
      <c r="R306" s="128"/>
    </row>
    <row r="307" spans="1:18" s="89" customFormat="1" ht="22.5" x14ac:dyDescent="0.2">
      <c r="A307" s="616">
        <v>917</v>
      </c>
      <c r="B307" s="621"/>
      <c r="C307" s="326" t="s">
        <v>445</v>
      </c>
      <c r="D307" s="788"/>
      <c r="E307" s="352">
        <v>3000</v>
      </c>
      <c r="F307" s="406">
        <v>3000</v>
      </c>
      <c r="G307" s="406">
        <v>3000</v>
      </c>
      <c r="H307" s="406"/>
      <c r="I307" s="70"/>
      <c r="J307" s="324"/>
      <c r="K307" s="321"/>
      <c r="R307" s="128"/>
    </row>
    <row r="308" spans="1:18" s="89" customFormat="1" ht="12.75" x14ac:dyDescent="0.2">
      <c r="A308" s="616">
        <v>917</v>
      </c>
      <c r="B308" s="621"/>
      <c r="C308" s="326" t="s">
        <v>289</v>
      </c>
      <c r="D308" s="788">
        <v>410</v>
      </c>
      <c r="E308" s="352">
        <v>450</v>
      </c>
      <c r="F308" s="406">
        <v>450</v>
      </c>
      <c r="G308" s="406">
        <v>450</v>
      </c>
      <c r="H308" s="406">
        <v>450</v>
      </c>
      <c r="I308" s="438"/>
      <c r="J308" s="324"/>
      <c r="K308" s="321"/>
      <c r="R308" s="128"/>
    </row>
    <row r="309" spans="1:18" s="89" customFormat="1" ht="12.75" x14ac:dyDescent="0.2">
      <c r="A309" s="616">
        <v>917</v>
      </c>
      <c r="B309" s="621"/>
      <c r="C309" s="662" t="s">
        <v>252</v>
      </c>
      <c r="D309" s="788">
        <v>120</v>
      </c>
      <c r="E309" s="352">
        <v>120</v>
      </c>
      <c r="F309" s="406">
        <v>120</v>
      </c>
      <c r="G309" s="406">
        <v>120</v>
      </c>
      <c r="H309" s="406">
        <v>120</v>
      </c>
      <c r="I309" s="438"/>
      <c r="J309" s="324"/>
      <c r="K309" s="321"/>
      <c r="R309" s="128"/>
    </row>
    <row r="310" spans="1:18" s="89" customFormat="1" ht="12.75" x14ac:dyDescent="0.2">
      <c r="A310" s="616">
        <v>917</v>
      </c>
      <c r="B310" s="621"/>
      <c r="C310" s="662" t="s">
        <v>253</v>
      </c>
      <c r="D310" s="788">
        <v>60</v>
      </c>
      <c r="E310" s="352">
        <v>60</v>
      </c>
      <c r="F310" s="406">
        <v>60</v>
      </c>
      <c r="G310" s="406">
        <v>60</v>
      </c>
      <c r="H310" s="406">
        <v>60</v>
      </c>
      <c r="I310" s="438"/>
      <c r="J310" s="324"/>
      <c r="K310" s="321"/>
      <c r="R310" s="128"/>
    </row>
    <row r="311" spans="1:18" s="89" customFormat="1" ht="12.75" x14ac:dyDescent="0.2">
      <c r="A311" s="616">
        <v>917</v>
      </c>
      <c r="B311" s="621"/>
      <c r="C311" s="662" t="s">
        <v>254</v>
      </c>
      <c r="D311" s="788">
        <v>120</v>
      </c>
      <c r="E311" s="352">
        <v>120</v>
      </c>
      <c r="F311" s="406">
        <v>120</v>
      </c>
      <c r="G311" s="406">
        <v>120</v>
      </c>
      <c r="H311" s="406">
        <v>120</v>
      </c>
      <c r="I311" s="438"/>
      <c r="J311" s="324"/>
      <c r="K311" s="321"/>
      <c r="R311" s="128"/>
    </row>
    <row r="312" spans="1:18" s="89" customFormat="1" ht="12.75" x14ac:dyDescent="0.2">
      <c r="A312" s="616">
        <v>917</v>
      </c>
      <c r="B312" s="621"/>
      <c r="C312" s="662" t="s">
        <v>255</v>
      </c>
      <c r="D312" s="788">
        <v>120</v>
      </c>
      <c r="E312" s="352">
        <v>120</v>
      </c>
      <c r="F312" s="406">
        <v>120</v>
      </c>
      <c r="G312" s="406">
        <v>120</v>
      </c>
      <c r="H312" s="406">
        <v>120</v>
      </c>
      <c r="I312" s="438"/>
      <c r="J312" s="324"/>
      <c r="K312" s="321"/>
      <c r="R312" s="128"/>
    </row>
    <row r="313" spans="1:18" s="89" customFormat="1" ht="12.75" x14ac:dyDescent="0.2">
      <c r="A313" s="616">
        <v>917</v>
      </c>
      <c r="B313" s="621"/>
      <c r="C313" s="662" t="s">
        <v>256</v>
      </c>
      <c r="D313" s="788">
        <v>60</v>
      </c>
      <c r="E313" s="352">
        <v>60</v>
      </c>
      <c r="F313" s="406">
        <v>60</v>
      </c>
      <c r="G313" s="406">
        <v>60</v>
      </c>
      <c r="H313" s="406">
        <v>60</v>
      </c>
      <c r="I313" s="438"/>
      <c r="J313" s="324"/>
      <c r="K313" s="321"/>
      <c r="R313" s="128"/>
    </row>
    <row r="314" spans="1:18" s="89" customFormat="1" ht="12.75" x14ac:dyDescent="0.2">
      <c r="A314" s="616">
        <v>917</v>
      </c>
      <c r="B314" s="621"/>
      <c r="C314" s="662" t="s">
        <v>257</v>
      </c>
      <c r="D314" s="788">
        <v>120</v>
      </c>
      <c r="E314" s="352">
        <v>120</v>
      </c>
      <c r="F314" s="406">
        <v>120</v>
      </c>
      <c r="G314" s="406">
        <v>120</v>
      </c>
      <c r="H314" s="406">
        <v>120</v>
      </c>
      <c r="I314" s="438"/>
      <c r="J314" s="324"/>
      <c r="K314" s="321"/>
      <c r="R314" s="128"/>
    </row>
    <row r="315" spans="1:18" s="89" customFormat="1" ht="12.75" x14ac:dyDescent="0.2">
      <c r="A315" s="616">
        <v>917</v>
      </c>
      <c r="B315" s="621"/>
      <c r="C315" s="662" t="s">
        <v>258</v>
      </c>
      <c r="D315" s="788">
        <v>120</v>
      </c>
      <c r="E315" s="352">
        <v>120</v>
      </c>
      <c r="F315" s="406">
        <v>120</v>
      </c>
      <c r="G315" s="406">
        <v>120</v>
      </c>
      <c r="H315" s="406">
        <v>120</v>
      </c>
      <c r="I315" s="438"/>
      <c r="J315" s="324"/>
      <c r="K315" s="321"/>
      <c r="R315" s="128"/>
    </row>
    <row r="316" spans="1:18" s="89" customFormat="1" ht="12.75" x14ac:dyDescent="0.2">
      <c r="A316" s="616">
        <v>917</v>
      </c>
      <c r="B316" s="621"/>
      <c r="C316" s="662" t="s">
        <v>259</v>
      </c>
      <c r="D316" s="788">
        <v>60</v>
      </c>
      <c r="E316" s="352">
        <v>60</v>
      </c>
      <c r="F316" s="406">
        <v>60</v>
      </c>
      <c r="G316" s="406">
        <v>60</v>
      </c>
      <c r="H316" s="406">
        <v>60</v>
      </c>
      <c r="I316" s="438"/>
      <c r="J316" s="324"/>
      <c r="K316" s="321"/>
      <c r="R316" s="128"/>
    </row>
    <row r="317" spans="1:18" s="89" customFormat="1" ht="12.75" x14ac:dyDescent="0.2">
      <c r="A317" s="616">
        <v>917</v>
      </c>
      <c r="B317" s="621"/>
      <c r="C317" s="662" t="s">
        <v>260</v>
      </c>
      <c r="D317" s="788">
        <v>120</v>
      </c>
      <c r="E317" s="352">
        <v>120</v>
      </c>
      <c r="F317" s="406">
        <v>120</v>
      </c>
      <c r="G317" s="406">
        <v>120</v>
      </c>
      <c r="H317" s="406">
        <v>120</v>
      </c>
      <c r="I317" s="438"/>
      <c r="J317" s="324"/>
      <c r="K317" s="321"/>
      <c r="R317" s="128"/>
    </row>
    <row r="318" spans="1:18" s="89" customFormat="1" ht="12.75" x14ac:dyDescent="0.2">
      <c r="A318" s="616">
        <v>917</v>
      </c>
      <c r="B318" s="621"/>
      <c r="C318" s="662" t="s">
        <v>221</v>
      </c>
      <c r="D318" s="788">
        <v>20</v>
      </c>
      <c r="E318" s="352">
        <v>20</v>
      </c>
      <c r="F318" s="406">
        <v>20</v>
      </c>
      <c r="G318" s="406">
        <v>20</v>
      </c>
      <c r="H318" s="406">
        <v>20</v>
      </c>
      <c r="I318" s="438"/>
      <c r="J318" s="324"/>
      <c r="K318" s="321"/>
      <c r="R318" s="128"/>
    </row>
    <row r="319" spans="1:18" s="89" customFormat="1" ht="12.75" x14ac:dyDescent="0.2">
      <c r="A319" s="616">
        <v>917</v>
      </c>
      <c r="B319" s="621"/>
      <c r="C319" s="662" t="s">
        <v>222</v>
      </c>
      <c r="D319" s="788">
        <v>20</v>
      </c>
      <c r="E319" s="352">
        <v>20</v>
      </c>
      <c r="F319" s="406">
        <v>20</v>
      </c>
      <c r="G319" s="406">
        <v>20</v>
      </c>
      <c r="H319" s="406">
        <v>20</v>
      </c>
      <c r="I319" s="438"/>
      <c r="J319" s="324"/>
      <c r="K319" s="321"/>
      <c r="R319" s="128"/>
    </row>
    <row r="320" spans="1:18" s="89" customFormat="1" ht="12.75" x14ac:dyDescent="0.2">
      <c r="A320" s="616">
        <v>917</v>
      </c>
      <c r="B320" s="621"/>
      <c r="C320" s="326" t="s">
        <v>223</v>
      </c>
      <c r="D320" s="788">
        <v>200</v>
      </c>
      <c r="E320" s="352">
        <v>200</v>
      </c>
      <c r="F320" s="406">
        <v>200</v>
      </c>
      <c r="G320" s="406">
        <v>200</v>
      </c>
      <c r="H320" s="406">
        <v>200</v>
      </c>
      <c r="I320" s="438"/>
      <c r="J320" s="324"/>
      <c r="K320" s="321"/>
      <c r="R320" s="128"/>
    </row>
    <row r="321" spans="1:18" s="89" customFormat="1" ht="12.75" x14ac:dyDescent="0.2">
      <c r="A321" s="616">
        <v>917</v>
      </c>
      <c r="B321" s="621"/>
      <c r="C321" s="326" t="s">
        <v>248</v>
      </c>
      <c r="D321" s="788">
        <v>30</v>
      </c>
      <c r="E321" s="352">
        <v>30</v>
      </c>
      <c r="F321" s="406">
        <v>30</v>
      </c>
      <c r="G321" s="406">
        <v>30</v>
      </c>
      <c r="H321" s="406">
        <v>30</v>
      </c>
      <c r="I321" s="438"/>
      <c r="J321" s="324"/>
      <c r="K321" s="321"/>
      <c r="R321" s="128"/>
    </row>
    <row r="322" spans="1:18" s="89" customFormat="1" ht="22.5" x14ac:dyDescent="0.2">
      <c r="A322" s="616">
        <v>917</v>
      </c>
      <c r="B322" s="621"/>
      <c r="C322" s="326" t="s">
        <v>320</v>
      </c>
      <c r="D322" s="788">
        <v>400</v>
      </c>
      <c r="E322" s="352">
        <v>200</v>
      </c>
      <c r="F322" s="406">
        <v>200</v>
      </c>
      <c r="G322" s="406">
        <v>200</v>
      </c>
      <c r="H322" s="406">
        <v>200</v>
      </c>
      <c r="I322" s="70"/>
      <c r="J322" s="324"/>
      <c r="K322" s="321"/>
      <c r="R322" s="128"/>
    </row>
    <row r="323" spans="1:18" s="89" customFormat="1" ht="12.75" x14ac:dyDescent="0.2">
      <c r="A323" s="616">
        <v>917</v>
      </c>
      <c r="B323" s="621"/>
      <c r="C323" s="326" t="s">
        <v>444</v>
      </c>
      <c r="D323" s="788">
        <v>36</v>
      </c>
      <c r="E323" s="352">
        <v>36</v>
      </c>
      <c r="F323" s="406">
        <v>36</v>
      </c>
      <c r="G323" s="406">
        <v>36</v>
      </c>
      <c r="H323" s="406">
        <v>36</v>
      </c>
      <c r="I323" s="438"/>
      <c r="J323" s="324"/>
      <c r="K323" s="321"/>
      <c r="R323" s="128"/>
    </row>
    <row r="324" spans="1:18" s="89" customFormat="1" ht="12.75" x14ac:dyDescent="0.2">
      <c r="A324" s="616">
        <v>917</v>
      </c>
      <c r="B324" s="621"/>
      <c r="C324" s="326"/>
      <c r="D324" s="788"/>
      <c r="E324" s="352"/>
      <c r="F324" s="406"/>
      <c r="G324" s="406"/>
      <c r="H324" s="406"/>
      <c r="I324" s="70"/>
      <c r="J324" s="324"/>
      <c r="K324" s="321"/>
      <c r="R324" s="128"/>
    </row>
    <row r="325" spans="1:18" s="89" customFormat="1" ht="12.75" x14ac:dyDescent="0.2">
      <c r="A325" s="825">
        <v>917</v>
      </c>
      <c r="B325" s="826" t="s">
        <v>26</v>
      </c>
      <c r="C325" s="277" t="s">
        <v>734</v>
      </c>
      <c r="D325" s="278">
        <v>9280</v>
      </c>
      <c r="E325" s="278">
        <v>9380</v>
      </c>
      <c r="F325" s="278">
        <v>7680</v>
      </c>
      <c r="G325" s="278">
        <v>7730</v>
      </c>
      <c r="H325" s="278">
        <v>7780</v>
      </c>
      <c r="I325" s="70"/>
      <c r="J325" s="785"/>
      <c r="K325" s="785"/>
      <c r="L325" s="785"/>
      <c r="M325" s="785"/>
      <c r="N325" s="785"/>
      <c r="O325" s="785"/>
      <c r="R325" s="128"/>
    </row>
    <row r="326" spans="1:18" s="89" customFormat="1" ht="12.75" x14ac:dyDescent="0.2">
      <c r="A326" s="616">
        <v>917</v>
      </c>
      <c r="B326" s="793"/>
      <c r="C326" s="330" t="s">
        <v>567</v>
      </c>
      <c r="D326" s="788">
        <v>1000</v>
      </c>
      <c r="E326" s="352">
        <v>1000</v>
      </c>
      <c r="F326" s="406">
        <v>1000</v>
      </c>
      <c r="G326" s="406">
        <v>1000</v>
      </c>
      <c r="H326" s="406">
        <v>1000</v>
      </c>
      <c r="I326" s="438"/>
      <c r="J326" s="324"/>
      <c r="K326" s="321"/>
      <c r="R326" s="128"/>
    </row>
    <row r="327" spans="1:18" s="89" customFormat="1" ht="12.75" x14ac:dyDescent="0.2">
      <c r="A327" s="616">
        <v>917</v>
      </c>
      <c r="B327" s="794"/>
      <c r="C327" s="330" t="s">
        <v>568</v>
      </c>
      <c r="D327" s="788">
        <v>500</v>
      </c>
      <c r="E327" s="352">
        <v>500</v>
      </c>
      <c r="F327" s="406">
        <v>500</v>
      </c>
      <c r="G327" s="406">
        <v>500</v>
      </c>
      <c r="H327" s="406">
        <v>500</v>
      </c>
      <c r="I327" s="438"/>
      <c r="J327" s="324"/>
      <c r="K327" s="321"/>
      <c r="R327" s="128"/>
    </row>
    <row r="328" spans="1:18" s="89" customFormat="1" ht="22.5" x14ac:dyDescent="0.2">
      <c r="A328" s="616">
        <v>917</v>
      </c>
      <c r="B328" s="794"/>
      <c r="C328" s="330" t="s">
        <v>569</v>
      </c>
      <c r="D328" s="788">
        <v>300</v>
      </c>
      <c r="E328" s="352">
        <v>200</v>
      </c>
      <c r="F328" s="406">
        <v>200</v>
      </c>
      <c r="G328" s="406">
        <v>200</v>
      </c>
      <c r="H328" s="406">
        <v>200</v>
      </c>
      <c r="I328" s="438"/>
      <c r="J328" s="324"/>
      <c r="K328" s="321"/>
      <c r="R328" s="128"/>
    </row>
    <row r="329" spans="1:18" s="89" customFormat="1" ht="22.5" x14ac:dyDescent="0.2">
      <c r="A329" s="616">
        <v>917</v>
      </c>
      <c r="B329" s="794"/>
      <c r="C329" s="330" t="s">
        <v>570</v>
      </c>
      <c r="D329" s="788">
        <v>200</v>
      </c>
      <c r="E329" s="352">
        <v>200</v>
      </c>
      <c r="F329" s="406">
        <v>200</v>
      </c>
      <c r="G329" s="406">
        <v>200</v>
      </c>
      <c r="H329" s="406">
        <v>200</v>
      </c>
      <c r="I329" s="438"/>
      <c r="J329" s="324"/>
      <c r="K329" s="321"/>
      <c r="R329" s="128"/>
    </row>
    <row r="330" spans="1:18" s="89" customFormat="1" ht="22.5" x14ac:dyDescent="0.2">
      <c r="A330" s="616">
        <v>917</v>
      </c>
      <c r="B330" s="794"/>
      <c r="C330" s="356" t="s">
        <v>327</v>
      </c>
      <c r="D330" s="788">
        <v>50</v>
      </c>
      <c r="E330" s="588">
        <v>50</v>
      </c>
      <c r="F330" s="589">
        <v>50</v>
      </c>
      <c r="G330" s="589">
        <v>50</v>
      </c>
      <c r="H330" s="589">
        <v>50</v>
      </c>
      <c r="I330" s="438"/>
      <c r="J330" s="324"/>
      <c r="K330" s="321"/>
      <c r="L330" s="102"/>
      <c r="R330" s="128"/>
    </row>
    <row r="331" spans="1:18" s="89" customFormat="1" ht="12.75" x14ac:dyDescent="0.2">
      <c r="A331" s="616">
        <v>917</v>
      </c>
      <c r="B331" s="621"/>
      <c r="C331" s="356" t="s">
        <v>328</v>
      </c>
      <c r="D331" s="788">
        <v>500</v>
      </c>
      <c r="E331" s="588">
        <v>500</v>
      </c>
      <c r="F331" s="589">
        <v>500</v>
      </c>
      <c r="G331" s="589">
        <v>500</v>
      </c>
      <c r="H331" s="589">
        <v>500</v>
      </c>
      <c r="I331" s="438"/>
      <c r="J331" s="324"/>
      <c r="K331" s="321"/>
      <c r="R331" s="128"/>
    </row>
    <row r="332" spans="1:18" s="89" customFormat="1" ht="12.75" x14ac:dyDescent="0.2">
      <c r="A332" s="616">
        <v>917</v>
      </c>
      <c r="B332" s="621"/>
      <c r="C332" s="356" t="s">
        <v>329</v>
      </c>
      <c r="D332" s="788">
        <v>800</v>
      </c>
      <c r="E332" s="588">
        <v>800</v>
      </c>
      <c r="F332" s="589">
        <v>800</v>
      </c>
      <c r="G332" s="589">
        <v>800</v>
      </c>
      <c r="H332" s="589">
        <v>800</v>
      </c>
      <c r="I332" s="438"/>
      <c r="J332" s="324"/>
      <c r="K332" s="321"/>
      <c r="R332" s="128"/>
    </row>
    <row r="333" spans="1:18" s="89" customFormat="1" ht="22.5" x14ac:dyDescent="0.2">
      <c r="A333" s="616">
        <v>917</v>
      </c>
      <c r="B333" s="621"/>
      <c r="C333" s="356" t="s">
        <v>330</v>
      </c>
      <c r="D333" s="788">
        <v>100</v>
      </c>
      <c r="E333" s="588">
        <v>120</v>
      </c>
      <c r="F333" s="589">
        <v>120</v>
      </c>
      <c r="G333" s="589">
        <v>120</v>
      </c>
      <c r="H333" s="589">
        <v>120</v>
      </c>
      <c r="I333" s="438"/>
      <c r="J333" s="324"/>
      <c r="K333" s="321"/>
      <c r="R333" s="128"/>
    </row>
    <row r="334" spans="1:18" s="89" customFormat="1" ht="22.5" x14ac:dyDescent="0.2">
      <c r="A334" s="616">
        <v>917</v>
      </c>
      <c r="B334" s="621"/>
      <c r="C334" s="356" t="s">
        <v>331</v>
      </c>
      <c r="D334" s="788">
        <v>20</v>
      </c>
      <c r="E334" s="588">
        <v>20</v>
      </c>
      <c r="F334" s="589">
        <v>20</v>
      </c>
      <c r="G334" s="589">
        <v>20</v>
      </c>
      <c r="H334" s="589">
        <v>20</v>
      </c>
      <c r="I334" s="438"/>
      <c r="J334" s="324"/>
      <c r="K334" s="321"/>
      <c r="R334" s="128"/>
    </row>
    <row r="335" spans="1:18" s="89" customFormat="1" ht="22.5" x14ac:dyDescent="0.2">
      <c r="A335" s="616">
        <v>917</v>
      </c>
      <c r="B335" s="621"/>
      <c r="C335" s="356" t="s">
        <v>332</v>
      </c>
      <c r="D335" s="788">
        <v>20</v>
      </c>
      <c r="E335" s="588">
        <v>20</v>
      </c>
      <c r="F335" s="589">
        <v>20</v>
      </c>
      <c r="G335" s="589">
        <v>20</v>
      </c>
      <c r="H335" s="589">
        <v>20</v>
      </c>
      <c r="I335" s="438"/>
      <c r="J335" s="324"/>
      <c r="K335" s="321"/>
      <c r="R335" s="128"/>
    </row>
    <row r="336" spans="1:18" s="89" customFormat="1" ht="22.5" x14ac:dyDescent="0.2">
      <c r="A336" s="616">
        <v>917</v>
      </c>
      <c r="B336" s="621"/>
      <c r="C336" s="666" t="s">
        <v>571</v>
      </c>
      <c r="D336" s="788">
        <v>20</v>
      </c>
      <c r="E336" s="588">
        <v>20</v>
      </c>
      <c r="F336" s="589">
        <v>20</v>
      </c>
      <c r="G336" s="589">
        <v>20</v>
      </c>
      <c r="H336" s="589">
        <v>20</v>
      </c>
      <c r="I336" s="438"/>
      <c r="J336" s="324"/>
      <c r="K336" s="321"/>
      <c r="R336" s="128"/>
    </row>
    <row r="337" spans="1:18" s="89" customFormat="1" ht="22.5" x14ac:dyDescent="0.2">
      <c r="A337" s="616">
        <v>917</v>
      </c>
      <c r="B337" s="621"/>
      <c r="C337" s="356" t="s">
        <v>572</v>
      </c>
      <c r="D337" s="788">
        <v>100</v>
      </c>
      <c r="E337" s="588">
        <v>100</v>
      </c>
      <c r="F337" s="589">
        <v>100</v>
      </c>
      <c r="G337" s="589">
        <v>100</v>
      </c>
      <c r="H337" s="589">
        <v>100</v>
      </c>
      <c r="I337" s="438"/>
      <c r="J337" s="324"/>
      <c r="K337" s="321"/>
      <c r="R337" s="128"/>
    </row>
    <row r="338" spans="1:18" s="89" customFormat="1" ht="33.75" x14ac:dyDescent="0.2">
      <c r="A338" s="616">
        <v>917</v>
      </c>
      <c r="B338" s="621"/>
      <c r="C338" s="356" t="s">
        <v>573</v>
      </c>
      <c r="D338" s="788">
        <v>100</v>
      </c>
      <c r="E338" s="588">
        <v>200</v>
      </c>
      <c r="F338" s="589">
        <v>200</v>
      </c>
      <c r="G338" s="589">
        <v>200</v>
      </c>
      <c r="H338" s="589">
        <v>200</v>
      </c>
      <c r="I338" s="438"/>
      <c r="J338" s="324"/>
      <c r="K338" s="321"/>
      <c r="R338" s="128"/>
    </row>
    <row r="339" spans="1:18" s="89" customFormat="1" ht="12.75" x14ac:dyDescent="0.2">
      <c r="A339" s="616">
        <v>917</v>
      </c>
      <c r="B339" s="621"/>
      <c r="C339" s="661" t="s">
        <v>547</v>
      </c>
      <c r="D339" s="788">
        <v>200</v>
      </c>
      <c r="E339" s="352">
        <v>250</v>
      </c>
      <c r="F339" s="406">
        <v>300</v>
      </c>
      <c r="G339" s="406">
        <v>350</v>
      </c>
      <c r="H339" s="406">
        <v>400</v>
      </c>
      <c r="I339" s="438"/>
      <c r="J339" s="324"/>
      <c r="K339" s="321"/>
      <c r="R339" s="128"/>
    </row>
    <row r="340" spans="1:18" s="89" customFormat="1" ht="12.75" x14ac:dyDescent="0.2">
      <c r="A340" s="616">
        <v>917</v>
      </c>
      <c r="B340" s="621"/>
      <c r="C340" s="661" t="s">
        <v>574</v>
      </c>
      <c r="D340" s="788">
        <v>150</v>
      </c>
      <c r="E340" s="352">
        <v>250</v>
      </c>
      <c r="F340" s="406">
        <v>250</v>
      </c>
      <c r="G340" s="406">
        <v>250</v>
      </c>
      <c r="H340" s="406">
        <v>250</v>
      </c>
      <c r="I340" s="438"/>
      <c r="J340" s="324"/>
      <c r="K340" s="321"/>
      <c r="R340" s="128"/>
    </row>
    <row r="341" spans="1:18" s="89" customFormat="1" ht="12.75" x14ac:dyDescent="0.2">
      <c r="A341" s="616">
        <v>917</v>
      </c>
      <c r="B341" s="621"/>
      <c r="C341" s="661" t="s">
        <v>575</v>
      </c>
      <c r="D341" s="788">
        <v>200</v>
      </c>
      <c r="E341" s="352">
        <v>200</v>
      </c>
      <c r="F341" s="406">
        <v>200</v>
      </c>
      <c r="G341" s="406">
        <v>200</v>
      </c>
      <c r="H341" s="406">
        <v>200</v>
      </c>
      <c r="I341" s="438"/>
      <c r="J341" s="324"/>
      <c r="K341" s="321"/>
      <c r="R341" s="128"/>
    </row>
    <row r="342" spans="1:18" s="89" customFormat="1" ht="22.5" x14ac:dyDescent="0.2">
      <c r="A342" s="616">
        <v>917</v>
      </c>
      <c r="B342" s="621"/>
      <c r="C342" s="661" t="s">
        <v>576</v>
      </c>
      <c r="D342" s="788">
        <v>20</v>
      </c>
      <c r="E342" s="352">
        <v>100</v>
      </c>
      <c r="F342" s="406">
        <v>100</v>
      </c>
      <c r="G342" s="406">
        <v>100</v>
      </c>
      <c r="H342" s="406">
        <v>100</v>
      </c>
      <c r="I342" s="438"/>
      <c r="J342" s="324"/>
      <c r="K342" s="321"/>
      <c r="R342" s="128"/>
    </row>
    <row r="343" spans="1:18" s="89" customFormat="1" ht="12.75" x14ac:dyDescent="0.2">
      <c r="A343" s="616">
        <v>917</v>
      </c>
      <c r="B343" s="621"/>
      <c r="C343" s="661" t="s">
        <v>181</v>
      </c>
      <c r="D343" s="788">
        <v>300</v>
      </c>
      <c r="E343" s="352">
        <v>300</v>
      </c>
      <c r="F343" s="406">
        <v>300</v>
      </c>
      <c r="G343" s="406">
        <v>300</v>
      </c>
      <c r="H343" s="406">
        <v>300</v>
      </c>
      <c r="I343" s="438"/>
      <c r="J343" s="324"/>
      <c r="K343" s="321"/>
      <c r="R343" s="128"/>
    </row>
    <row r="344" spans="1:18" s="89" customFormat="1" ht="12.75" x14ac:dyDescent="0.2">
      <c r="A344" s="616">
        <v>917</v>
      </c>
      <c r="B344" s="621"/>
      <c r="C344" s="661" t="s">
        <v>261</v>
      </c>
      <c r="D344" s="788">
        <v>1100</v>
      </c>
      <c r="E344" s="352">
        <v>1300</v>
      </c>
      <c r="F344" s="406">
        <v>1300</v>
      </c>
      <c r="G344" s="406">
        <v>1300</v>
      </c>
      <c r="H344" s="406">
        <v>1300</v>
      </c>
      <c r="I344" s="438"/>
      <c r="J344" s="324"/>
      <c r="K344" s="321"/>
      <c r="R344" s="128"/>
    </row>
    <row r="345" spans="1:18" s="89" customFormat="1" ht="22.5" x14ac:dyDescent="0.2">
      <c r="A345" s="616">
        <v>917</v>
      </c>
      <c r="B345" s="621"/>
      <c r="C345" s="661" t="s">
        <v>577</v>
      </c>
      <c r="D345" s="788">
        <v>200</v>
      </c>
      <c r="E345" s="352">
        <v>250</v>
      </c>
      <c r="F345" s="406">
        <v>300</v>
      </c>
      <c r="G345" s="406">
        <v>300</v>
      </c>
      <c r="H345" s="406">
        <v>300</v>
      </c>
      <c r="I345" s="438"/>
      <c r="J345" s="324"/>
      <c r="K345" s="321"/>
      <c r="R345" s="128"/>
    </row>
    <row r="346" spans="1:18" s="89" customFormat="1" ht="12.75" x14ac:dyDescent="0.2">
      <c r="A346" s="616">
        <v>917</v>
      </c>
      <c r="B346" s="621"/>
      <c r="C346" s="661" t="s">
        <v>578</v>
      </c>
      <c r="D346" s="788"/>
      <c r="E346" s="352">
        <v>50</v>
      </c>
      <c r="F346" s="406">
        <v>50</v>
      </c>
      <c r="G346" s="406">
        <v>50</v>
      </c>
      <c r="H346" s="406">
        <v>50</v>
      </c>
      <c r="I346" s="438"/>
      <c r="J346" s="324"/>
      <c r="K346" s="321"/>
      <c r="R346" s="128"/>
    </row>
    <row r="347" spans="1:18" s="89" customFormat="1" ht="12.75" x14ac:dyDescent="0.2">
      <c r="A347" s="616">
        <v>917</v>
      </c>
      <c r="B347" s="621"/>
      <c r="C347" s="326" t="s">
        <v>579</v>
      </c>
      <c r="D347" s="788"/>
      <c r="E347" s="352">
        <v>250</v>
      </c>
      <c r="F347" s="406">
        <v>250</v>
      </c>
      <c r="G347" s="406">
        <v>250</v>
      </c>
      <c r="H347" s="406">
        <v>250</v>
      </c>
      <c r="I347" s="438"/>
      <c r="J347" s="324"/>
      <c r="K347" s="321"/>
      <c r="R347" s="128"/>
    </row>
    <row r="348" spans="1:18" s="89" customFormat="1" ht="12.75" x14ac:dyDescent="0.2">
      <c r="A348" s="616">
        <v>917</v>
      </c>
      <c r="B348" s="621"/>
      <c r="C348" s="661" t="s">
        <v>580</v>
      </c>
      <c r="D348" s="788">
        <v>800</v>
      </c>
      <c r="E348" s="352">
        <v>800</v>
      </c>
      <c r="F348" s="406">
        <v>800</v>
      </c>
      <c r="G348" s="406">
        <v>800</v>
      </c>
      <c r="H348" s="406">
        <v>800</v>
      </c>
      <c r="I348" s="438"/>
      <c r="J348" s="324"/>
      <c r="K348" s="321"/>
      <c r="R348" s="128"/>
    </row>
    <row r="349" spans="1:18" s="89" customFormat="1" ht="12.75" x14ac:dyDescent="0.2">
      <c r="A349" s="616">
        <v>917</v>
      </c>
      <c r="B349" s="621"/>
      <c r="C349" s="661" t="s">
        <v>581</v>
      </c>
      <c r="D349" s="788"/>
      <c r="E349" s="352">
        <v>1000</v>
      </c>
      <c r="F349" s="406"/>
      <c r="G349" s="406"/>
      <c r="H349" s="406"/>
      <c r="I349" s="438"/>
      <c r="J349" s="324"/>
      <c r="K349" s="321"/>
      <c r="R349" s="128"/>
    </row>
    <row r="350" spans="1:18" s="89" customFormat="1" ht="22.5" x14ac:dyDescent="0.2">
      <c r="A350" s="616">
        <v>917</v>
      </c>
      <c r="B350" s="621"/>
      <c r="C350" s="280" t="s">
        <v>582</v>
      </c>
      <c r="D350" s="788"/>
      <c r="E350" s="352">
        <v>800</v>
      </c>
      <c r="F350" s="406"/>
      <c r="G350" s="406"/>
      <c r="H350" s="406"/>
      <c r="I350" s="438"/>
      <c r="J350" s="324"/>
      <c r="K350" s="321"/>
      <c r="R350" s="128"/>
    </row>
    <row r="351" spans="1:18" s="89" customFormat="1" ht="12.75" x14ac:dyDescent="0.2">
      <c r="A351" s="616">
        <v>917</v>
      </c>
      <c r="B351" s="621"/>
      <c r="C351" s="326" t="s">
        <v>583</v>
      </c>
      <c r="D351" s="788"/>
      <c r="E351" s="352">
        <v>100</v>
      </c>
      <c r="F351" s="406">
        <v>100</v>
      </c>
      <c r="G351" s="406">
        <v>100</v>
      </c>
      <c r="H351" s="406">
        <v>100</v>
      </c>
      <c r="I351" s="438"/>
      <c r="J351" s="324"/>
      <c r="K351" s="321"/>
      <c r="R351" s="128"/>
    </row>
    <row r="352" spans="1:18" s="89" customFormat="1" ht="12.75" x14ac:dyDescent="0.2">
      <c r="A352" s="616">
        <v>917</v>
      </c>
      <c r="B352" s="621"/>
      <c r="C352" s="326" t="s">
        <v>746</v>
      </c>
      <c r="D352" s="788">
        <v>2600</v>
      </c>
      <c r="E352" s="352"/>
      <c r="F352" s="589"/>
      <c r="G352" s="589"/>
      <c r="H352" s="589"/>
      <c r="I352" s="438"/>
      <c r="J352" s="324"/>
      <c r="K352" s="321"/>
      <c r="R352" s="128"/>
    </row>
    <row r="353" spans="1:18" s="89" customFormat="1" ht="12.75" x14ac:dyDescent="0.2">
      <c r="A353" s="616">
        <v>917</v>
      </c>
      <c r="B353" s="621"/>
      <c r="C353" s="134"/>
      <c r="D353" s="133"/>
      <c r="E353" s="213"/>
      <c r="F353" s="131"/>
      <c r="G353" s="131"/>
      <c r="H353" s="131"/>
      <c r="I353" s="438"/>
      <c r="J353" s="324"/>
      <c r="K353" s="321"/>
      <c r="L353" s="102"/>
      <c r="R353" s="128"/>
    </row>
    <row r="354" spans="1:18" s="89" customFormat="1" ht="12.75" x14ac:dyDescent="0.2">
      <c r="A354" s="616">
        <v>917</v>
      </c>
      <c r="B354" s="617" t="s">
        <v>30</v>
      </c>
      <c r="C354" s="525" t="s">
        <v>207</v>
      </c>
      <c r="D354" s="132">
        <v>17255</v>
      </c>
      <c r="E354" s="132">
        <v>28980</v>
      </c>
      <c r="F354" s="132">
        <v>29030</v>
      </c>
      <c r="G354" s="132">
        <v>29080</v>
      </c>
      <c r="H354" s="132">
        <v>29130</v>
      </c>
      <c r="I354" s="70"/>
      <c r="J354" s="785"/>
      <c r="K354" s="785"/>
      <c r="L354" s="785"/>
      <c r="M354" s="785"/>
      <c r="N354" s="785"/>
      <c r="R354" s="128"/>
    </row>
    <row r="355" spans="1:18" s="89" customFormat="1" ht="12.75" x14ac:dyDescent="0.2">
      <c r="A355" s="616">
        <v>917</v>
      </c>
      <c r="B355" s="621"/>
      <c r="C355" s="661" t="s">
        <v>593</v>
      </c>
      <c r="D355" s="788">
        <v>4700</v>
      </c>
      <c r="E355" s="352">
        <v>5000</v>
      </c>
      <c r="F355" s="406">
        <v>5000</v>
      </c>
      <c r="G355" s="406">
        <v>5000</v>
      </c>
      <c r="H355" s="406">
        <v>5000</v>
      </c>
      <c r="I355" s="438"/>
      <c r="J355" s="324"/>
      <c r="K355" s="321"/>
      <c r="L355" s="102"/>
      <c r="R355" s="128"/>
    </row>
    <row r="356" spans="1:18" s="89" customFormat="1" ht="12.75" x14ac:dyDescent="0.2">
      <c r="A356" s="616">
        <v>917</v>
      </c>
      <c r="B356" s="621"/>
      <c r="C356" s="326" t="s">
        <v>594</v>
      </c>
      <c r="D356" s="788">
        <v>500</v>
      </c>
      <c r="E356" s="352">
        <v>500</v>
      </c>
      <c r="F356" s="406">
        <v>500</v>
      </c>
      <c r="G356" s="406">
        <v>500</v>
      </c>
      <c r="H356" s="406">
        <v>500</v>
      </c>
      <c r="I356" s="438"/>
      <c r="J356" s="324"/>
      <c r="K356" s="321"/>
      <c r="R356" s="128"/>
    </row>
    <row r="357" spans="1:18" s="89" customFormat="1" ht="12.75" x14ac:dyDescent="0.2">
      <c r="A357" s="616">
        <v>917</v>
      </c>
      <c r="B357" s="621"/>
      <c r="C357" s="330" t="s">
        <v>755</v>
      </c>
      <c r="D357" s="788">
        <v>10000</v>
      </c>
      <c r="E357" s="213">
        <v>20000</v>
      </c>
      <c r="F357" s="131">
        <v>20000</v>
      </c>
      <c r="G357" s="131">
        <v>20000</v>
      </c>
      <c r="H357" s="131">
        <v>20000</v>
      </c>
      <c r="I357" s="438"/>
      <c r="J357" s="324"/>
      <c r="K357" s="321"/>
      <c r="R357" s="128"/>
    </row>
    <row r="358" spans="1:18" s="89" customFormat="1" ht="12.75" x14ac:dyDescent="0.2">
      <c r="A358" s="616">
        <v>917</v>
      </c>
      <c r="B358" s="621"/>
      <c r="C358" s="661" t="s">
        <v>262</v>
      </c>
      <c r="D358" s="788">
        <v>455</v>
      </c>
      <c r="E358" s="352">
        <v>550</v>
      </c>
      <c r="F358" s="406">
        <v>600</v>
      </c>
      <c r="G358" s="406">
        <v>650</v>
      </c>
      <c r="H358" s="406">
        <v>700</v>
      </c>
      <c r="I358" s="438"/>
      <c r="J358" s="324"/>
      <c r="K358" s="321"/>
      <c r="R358" s="128"/>
    </row>
    <row r="359" spans="1:18" s="89" customFormat="1" ht="12.75" x14ac:dyDescent="0.2">
      <c r="A359" s="616">
        <v>917</v>
      </c>
      <c r="B359" s="621"/>
      <c r="C359" s="661" t="s">
        <v>183</v>
      </c>
      <c r="D359" s="788">
        <v>80</v>
      </c>
      <c r="E359" s="352">
        <v>80</v>
      </c>
      <c r="F359" s="406">
        <v>80</v>
      </c>
      <c r="G359" s="406">
        <v>80</v>
      </c>
      <c r="H359" s="406">
        <v>80</v>
      </c>
      <c r="I359" s="438"/>
      <c r="J359" s="324"/>
      <c r="K359" s="321"/>
      <c r="R359" s="128"/>
    </row>
    <row r="360" spans="1:18" s="89" customFormat="1" ht="12.75" x14ac:dyDescent="0.2">
      <c r="A360" s="616">
        <v>917</v>
      </c>
      <c r="B360" s="621"/>
      <c r="C360" s="326" t="s">
        <v>745</v>
      </c>
      <c r="D360" s="788">
        <v>1000</v>
      </c>
      <c r="E360" s="352">
        <v>800</v>
      </c>
      <c r="F360" s="406">
        <v>800</v>
      </c>
      <c r="G360" s="406">
        <v>800</v>
      </c>
      <c r="H360" s="406">
        <v>800</v>
      </c>
      <c r="I360" s="438"/>
      <c r="J360" s="324"/>
      <c r="K360" s="321"/>
      <c r="R360" s="128"/>
    </row>
    <row r="361" spans="1:18" s="89" customFormat="1" ht="12.75" x14ac:dyDescent="0.2">
      <c r="A361" s="616">
        <v>917</v>
      </c>
      <c r="B361" s="621"/>
      <c r="C361" s="326" t="s">
        <v>673</v>
      </c>
      <c r="D361" s="788"/>
      <c r="E361" s="352">
        <v>500</v>
      </c>
      <c r="F361" s="406">
        <v>500</v>
      </c>
      <c r="G361" s="406">
        <v>500</v>
      </c>
      <c r="H361" s="406">
        <v>500</v>
      </c>
      <c r="I361" s="438"/>
      <c r="J361" s="324"/>
      <c r="K361" s="321"/>
      <c r="R361" s="128"/>
    </row>
    <row r="362" spans="1:18" s="89" customFormat="1" ht="12.75" x14ac:dyDescent="0.2">
      <c r="A362" s="616">
        <v>917</v>
      </c>
      <c r="B362" s="621"/>
      <c r="C362" s="326" t="s">
        <v>291</v>
      </c>
      <c r="D362" s="788">
        <v>250</v>
      </c>
      <c r="E362" s="352"/>
      <c r="F362" s="406"/>
      <c r="G362" s="406"/>
      <c r="H362" s="406"/>
      <c r="I362" s="438"/>
      <c r="J362" s="324"/>
      <c r="K362" s="321"/>
      <c r="R362" s="128"/>
    </row>
    <row r="363" spans="1:18" s="89" customFormat="1" ht="12.75" x14ac:dyDescent="0.2">
      <c r="A363" s="616">
        <v>917</v>
      </c>
      <c r="B363" s="621"/>
      <c r="C363" s="326" t="s">
        <v>595</v>
      </c>
      <c r="D363" s="788">
        <v>200</v>
      </c>
      <c r="E363" s="352">
        <v>200</v>
      </c>
      <c r="F363" s="406">
        <v>200</v>
      </c>
      <c r="G363" s="406">
        <v>200</v>
      </c>
      <c r="H363" s="406">
        <v>200</v>
      </c>
      <c r="I363" s="438"/>
      <c r="J363" s="324"/>
      <c r="K363" s="321"/>
      <c r="R363" s="128"/>
    </row>
    <row r="364" spans="1:18" s="89" customFormat="1" ht="12.75" x14ac:dyDescent="0.2">
      <c r="A364" s="616">
        <v>917</v>
      </c>
      <c r="B364" s="621"/>
      <c r="C364" s="326" t="s">
        <v>596</v>
      </c>
      <c r="D364" s="788">
        <v>0</v>
      </c>
      <c r="E364" s="352">
        <v>1150</v>
      </c>
      <c r="F364" s="406">
        <v>1150</v>
      </c>
      <c r="G364" s="406">
        <v>1150</v>
      </c>
      <c r="H364" s="406">
        <v>1150</v>
      </c>
      <c r="I364" s="438"/>
      <c r="J364" s="324"/>
      <c r="K364" s="321"/>
      <c r="R364" s="128"/>
    </row>
    <row r="365" spans="1:18" s="89" customFormat="1" ht="12.75" x14ac:dyDescent="0.2">
      <c r="A365" s="616">
        <v>917</v>
      </c>
      <c r="B365" s="621"/>
      <c r="C365" s="661" t="s">
        <v>263</v>
      </c>
      <c r="D365" s="788">
        <v>70</v>
      </c>
      <c r="E365" s="352">
        <v>70</v>
      </c>
      <c r="F365" s="406">
        <v>70</v>
      </c>
      <c r="G365" s="406">
        <v>70</v>
      </c>
      <c r="H365" s="406">
        <v>70</v>
      </c>
      <c r="I365" s="438"/>
      <c r="J365" s="324"/>
      <c r="K365" s="321"/>
      <c r="R365" s="128"/>
    </row>
    <row r="366" spans="1:18" s="89" customFormat="1" ht="12.75" x14ac:dyDescent="0.2">
      <c r="A366" s="616">
        <v>917</v>
      </c>
      <c r="B366" s="621"/>
      <c r="C366" s="129" t="s">
        <v>597</v>
      </c>
      <c r="D366" s="501"/>
      <c r="E366" s="213">
        <v>130</v>
      </c>
      <c r="F366" s="131">
        <v>130</v>
      </c>
      <c r="G366" s="131">
        <v>130</v>
      </c>
      <c r="H366" s="131">
        <v>130</v>
      </c>
      <c r="I366" s="438"/>
      <c r="J366" s="324"/>
      <c r="K366" s="321"/>
      <c r="R366" s="128"/>
    </row>
    <row r="367" spans="1:18" s="89" customFormat="1" ht="12.75" x14ac:dyDescent="0.2">
      <c r="A367" s="616">
        <v>917</v>
      </c>
      <c r="B367" s="617" t="s">
        <v>33</v>
      </c>
      <c r="C367" s="470" t="s">
        <v>401</v>
      </c>
      <c r="D367" s="132">
        <v>19300</v>
      </c>
      <c r="E367" s="132">
        <v>38250</v>
      </c>
      <c r="F367" s="132">
        <v>150</v>
      </c>
      <c r="G367" s="132">
        <v>150</v>
      </c>
      <c r="H367" s="132">
        <v>150</v>
      </c>
      <c r="I367" s="70"/>
      <c r="J367" s="785"/>
      <c r="K367" s="785"/>
      <c r="L367" s="785"/>
      <c r="M367" s="785"/>
      <c r="N367" s="785"/>
      <c r="R367" s="128"/>
    </row>
    <row r="368" spans="1:18" s="89" customFormat="1" ht="12.75" x14ac:dyDescent="0.2">
      <c r="A368" s="616">
        <v>917</v>
      </c>
      <c r="B368" s="621"/>
      <c r="C368" s="331" t="s">
        <v>603</v>
      </c>
      <c r="D368" s="788">
        <v>7000</v>
      </c>
      <c r="E368" s="352"/>
      <c r="F368" s="131"/>
      <c r="G368" s="131"/>
      <c r="H368" s="131"/>
      <c r="I368" s="438"/>
      <c r="J368" s="324"/>
      <c r="K368" s="321"/>
      <c r="R368" s="128"/>
    </row>
    <row r="369" spans="1:18" s="89" customFormat="1" ht="12.75" x14ac:dyDescent="0.2">
      <c r="A369" s="616">
        <v>917</v>
      </c>
      <c r="B369" s="621"/>
      <c r="C369" s="330" t="s">
        <v>604</v>
      </c>
      <c r="D369" s="788">
        <v>12000</v>
      </c>
      <c r="E369" s="352">
        <v>11000</v>
      </c>
      <c r="F369" s="131"/>
      <c r="G369" s="131"/>
      <c r="H369" s="131"/>
      <c r="I369" s="438"/>
      <c r="J369" s="324"/>
      <c r="K369" s="321"/>
      <c r="R369" s="128"/>
    </row>
    <row r="370" spans="1:18" s="89" customFormat="1" ht="12.75" x14ac:dyDescent="0.2">
      <c r="A370" s="616">
        <v>917</v>
      </c>
      <c r="B370" s="621"/>
      <c r="C370" s="330" t="s">
        <v>605</v>
      </c>
      <c r="D370" s="788"/>
      <c r="E370" s="352">
        <v>20200</v>
      </c>
      <c r="F370" s="131"/>
      <c r="G370" s="131"/>
      <c r="H370" s="131"/>
      <c r="I370" s="438"/>
      <c r="J370" s="324"/>
      <c r="K370" s="321"/>
      <c r="R370" s="128"/>
    </row>
    <row r="371" spans="1:18" s="89" customFormat="1" ht="12.75" x14ac:dyDescent="0.2">
      <c r="A371" s="616">
        <v>917</v>
      </c>
      <c r="B371" s="621"/>
      <c r="C371" s="330" t="s">
        <v>606</v>
      </c>
      <c r="D371" s="788"/>
      <c r="E371" s="352">
        <v>6900</v>
      </c>
      <c r="F371" s="131"/>
      <c r="G371" s="131"/>
      <c r="H371" s="131"/>
      <c r="I371" s="438"/>
      <c r="J371" s="324"/>
      <c r="K371" s="321"/>
      <c r="R371" s="128"/>
    </row>
    <row r="372" spans="1:18" s="89" customFormat="1" ht="12.75" x14ac:dyDescent="0.2">
      <c r="A372" s="616">
        <v>917</v>
      </c>
      <c r="B372" s="621"/>
      <c r="C372" s="661" t="s">
        <v>335</v>
      </c>
      <c r="D372" s="788">
        <v>300</v>
      </c>
      <c r="E372" s="213">
        <v>150</v>
      </c>
      <c r="F372" s="131">
        <v>150</v>
      </c>
      <c r="G372" s="131">
        <v>150</v>
      </c>
      <c r="H372" s="131">
        <v>150</v>
      </c>
      <c r="I372" s="438"/>
      <c r="J372" s="324"/>
      <c r="K372" s="321"/>
      <c r="R372" s="128"/>
    </row>
    <row r="373" spans="1:18" s="89" customFormat="1" ht="12.75" x14ac:dyDescent="0.2">
      <c r="A373" s="616">
        <v>917</v>
      </c>
      <c r="B373" s="617" t="s">
        <v>34</v>
      </c>
      <c r="C373" s="525" t="s">
        <v>208</v>
      </c>
      <c r="D373" s="132">
        <v>14039.5</v>
      </c>
      <c r="E373" s="132">
        <v>18915</v>
      </c>
      <c r="F373" s="132">
        <v>18540.599999999999</v>
      </c>
      <c r="G373" s="132">
        <v>18690.27</v>
      </c>
      <c r="H373" s="132">
        <v>19895</v>
      </c>
      <c r="I373" s="70"/>
      <c r="J373" s="785"/>
      <c r="K373" s="785"/>
      <c r="L373" s="785"/>
      <c r="M373" s="785"/>
      <c r="N373" s="785"/>
      <c r="O373" s="785"/>
      <c r="R373" s="128"/>
    </row>
    <row r="374" spans="1:18" s="89" customFormat="1" ht="12.75" x14ac:dyDescent="0.2">
      <c r="A374" s="616">
        <v>917</v>
      </c>
      <c r="B374" s="621"/>
      <c r="C374" s="670" t="s">
        <v>343</v>
      </c>
      <c r="D374" s="795">
        <v>75</v>
      </c>
      <c r="E374" s="678">
        <v>75</v>
      </c>
      <c r="F374" s="204">
        <v>75</v>
      </c>
      <c r="G374" s="204">
        <v>75</v>
      </c>
      <c r="H374" s="204">
        <v>75</v>
      </c>
      <c r="I374" s="438"/>
      <c r="J374" s="324"/>
      <c r="K374" s="321"/>
      <c r="R374" s="128"/>
    </row>
    <row r="375" spans="1:18" s="89" customFormat="1" ht="12.75" x14ac:dyDescent="0.2">
      <c r="A375" s="616">
        <v>917</v>
      </c>
      <c r="B375" s="621"/>
      <c r="C375" s="670" t="s">
        <v>620</v>
      </c>
      <c r="D375" s="796"/>
      <c r="E375" s="671">
        <v>2000</v>
      </c>
      <c r="F375" s="679">
        <v>2000</v>
      </c>
      <c r="G375" s="679">
        <v>2000</v>
      </c>
      <c r="H375" s="679">
        <v>2000</v>
      </c>
      <c r="I375" s="438"/>
      <c r="J375" s="324"/>
      <c r="K375" s="393"/>
      <c r="R375" s="128"/>
    </row>
    <row r="376" spans="1:18" s="89" customFormat="1" ht="12.75" x14ac:dyDescent="0.2">
      <c r="A376" s="616">
        <v>917</v>
      </c>
      <c r="B376" s="621"/>
      <c r="C376" s="670" t="s">
        <v>621</v>
      </c>
      <c r="D376" s="796"/>
      <c r="E376" s="671">
        <v>5000</v>
      </c>
      <c r="F376" s="679">
        <v>5000</v>
      </c>
      <c r="G376" s="679">
        <v>5000</v>
      </c>
      <c r="H376" s="679">
        <v>5000</v>
      </c>
      <c r="I376" s="438"/>
      <c r="J376" s="324"/>
      <c r="K376" s="393"/>
      <c r="R376" s="128"/>
    </row>
    <row r="377" spans="1:18" s="89" customFormat="1" ht="12.75" x14ac:dyDescent="0.2">
      <c r="A377" s="616">
        <v>917</v>
      </c>
      <c r="B377" s="621"/>
      <c r="C377" s="680" t="s">
        <v>340</v>
      </c>
      <c r="D377" s="797">
        <v>4389</v>
      </c>
      <c r="E377" s="681">
        <v>4520</v>
      </c>
      <c r="F377" s="789">
        <v>4655.6000000000004</v>
      </c>
      <c r="G377" s="789">
        <v>4795.2700000000004</v>
      </c>
      <c r="H377" s="789">
        <v>4900</v>
      </c>
      <c r="I377" s="438"/>
      <c r="J377" s="425"/>
      <c r="K377" s="321"/>
      <c r="R377" s="128"/>
    </row>
    <row r="378" spans="1:18" s="89" customFormat="1" ht="12.75" x14ac:dyDescent="0.2">
      <c r="A378" s="616">
        <v>917</v>
      </c>
      <c r="B378" s="621"/>
      <c r="C378" s="673" t="s">
        <v>344</v>
      </c>
      <c r="D378" s="795">
        <v>100</v>
      </c>
      <c r="E378" s="678">
        <v>100</v>
      </c>
      <c r="F378" s="204">
        <v>100</v>
      </c>
      <c r="G378" s="204">
        <v>100</v>
      </c>
      <c r="H378" s="204">
        <v>100</v>
      </c>
      <c r="I378" s="438"/>
      <c r="J378" s="425"/>
      <c r="K378" s="321"/>
      <c r="R378" s="128"/>
    </row>
    <row r="379" spans="1:18" s="89" customFormat="1" ht="12.75" x14ac:dyDescent="0.2">
      <c r="A379" s="616">
        <v>917</v>
      </c>
      <c r="B379" s="621"/>
      <c r="C379" s="673" t="s">
        <v>306</v>
      </c>
      <c r="D379" s="795">
        <v>50</v>
      </c>
      <c r="E379" s="678">
        <v>50</v>
      </c>
      <c r="F379" s="204">
        <v>50</v>
      </c>
      <c r="G379" s="204">
        <v>50</v>
      </c>
      <c r="H379" s="204">
        <v>50</v>
      </c>
      <c r="I379" s="438"/>
      <c r="K379" s="321"/>
      <c r="R379" s="128"/>
    </row>
    <row r="380" spans="1:18" s="89" customFormat="1" ht="12.75" x14ac:dyDescent="0.2">
      <c r="A380" s="616">
        <v>917</v>
      </c>
      <c r="B380" s="621"/>
      <c r="C380" s="673" t="s">
        <v>296</v>
      </c>
      <c r="D380" s="795">
        <v>1000</v>
      </c>
      <c r="E380" s="678">
        <v>1000</v>
      </c>
      <c r="F380" s="204">
        <v>1000</v>
      </c>
      <c r="G380" s="204">
        <v>1000</v>
      </c>
      <c r="H380" s="204">
        <v>1200</v>
      </c>
      <c r="I380" s="438"/>
      <c r="K380" s="321"/>
      <c r="R380" s="128"/>
    </row>
    <row r="381" spans="1:18" s="89" customFormat="1" ht="13.5" thickBot="1" x14ac:dyDescent="0.25">
      <c r="A381" s="616">
        <v>917</v>
      </c>
      <c r="B381" s="621"/>
      <c r="C381" s="673" t="s">
        <v>297</v>
      </c>
      <c r="D381" s="795">
        <v>1000</v>
      </c>
      <c r="E381" s="678">
        <v>1000</v>
      </c>
      <c r="F381" s="204">
        <v>1000</v>
      </c>
      <c r="G381" s="204">
        <v>1000</v>
      </c>
      <c r="H381" s="204">
        <v>1200</v>
      </c>
      <c r="I381" s="438"/>
      <c r="J381" s="324"/>
      <c r="K381" s="321"/>
      <c r="R381" s="128"/>
    </row>
    <row r="382" spans="1:18" ht="12" thickBot="1" x14ac:dyDescent="0.25">
      <c r="A382" s="616">
        <v>917</v>
      </c>
      <c r="B382" s="621"/>
      <c r="C382" s="673" t="s">
        <v>298</v>
      </c>
      <c r="D382" s="795">
        <v>1000</v>
      </c>
      <c r="E382" s="678">
        <v>1000</v>
      </c>
      <c r="F382" s="204">
        <v>1000</v>
      </c>
      <c r="G382" s="204">
        <v>1000</v>
      </c>
      <c r="H382" s="204">
        <v>1200</v>
      </c>
      <c r="I382" s="438"/>
      <c r="J382" s="324"/>
      <c r="R382" s="78"/>
    </row>
    <row r="383" spans="1:18" s="82" customFormat="1" ht="12.75" x14ac:dyDescent="0.2">
      <c r="A383" s="616">
        <v>917</v>
      </c>
      <c r="B383" s="621"/>
      <c r="C383" s="673" t="s">
        <v>622</v>
      </c>
      <c r="D383" s="795">
        <v>50</v>
      </c>
      <c r="E383" s="678">
        <v>50</v>
      </c>
      <c r="F383" s="204">
        <v>50</v>
      </c>
      <c r="G383" s="204">
        <v>50</v>
      </c>
      <c r="H383" s="204">
        <v>50</v>
      </c>
      <c r="I383" s="438"/>
      <c r="J383" s="324"/>
      <c r="K383" s="321"/>
      <c r="R383" s="79"/>
    </row>
    <row r="384" spans="1:18" s="82" customFormat="1" ht="12.75" x14ac:dyDescent="0.2">
      <c r="A384" s="616">
        <v>917</v>
      </c>
      <c r="B384" s="621"/>
      <c r="C384" s="673" t="s">
        <v>299</v>
      </c>
      <c r="D384" s="795">
        <v>350</v>
      </c>
      <c r="E384" s="678">
        <v>350</v>
      </c>
      <c r="F384" s="204">
        <v>350</v>
      </c>
      <c r="G384" s="204">
        <v>350</v>
      </c>
      <c r="H384" s="204">
        <v>350</v>
      </c>
      <c r="I384" s="438"/>
      <c r="J384" s="324"/>
      <c r="K384" s="321"/>
      <c r="N384" s="317"/>
    </row>
    <row r="385" spans="1:18" s="82" customFormat="1" ht="12.75" x14ac:dyDescent="0.2">
      <c r="A385" s="616">
        <v>917</v>
      </c>
      <c r="B385" s="621"/>
      <c r="C385" s="680" t="s">
        <v>300</v>
      </c>
      <c r="D385" s="797">
        <v>600</v>
      </c>
      <c r="E385" s="681">
        <v>600</v>
      </c>
      <c r="F385" s="789">
        <v>600</v>
      </c>
      <c r="G385" s="789">
        <v>600</v>
      </c>
      <c r="H385" s="789">
        <v>700</v>
      </c>
      <c r="I385" s="438"/>
      <c r="J385" s="324"/>
      <c r="K385" s="322"/>
      <c r="N385" s="317"/>
    </row>
    <row r="386" spans="1:18" s="82" customFormat="1" ht="12.75" x14ac:dyDescent="0.2">
      <c r="A386" s="616">
        <v>917</v>
      </c>
      <c r="B386" s="621"/>
      <c r="C386" s="680" t="s">
        <v>301</v>
      </c>
      <c r="D386" s="797">
        <v>50</v>
      </c>
      <c r="E386" s="681">
        <v>50</v>
      </c>
      <c r="F386" s="789">
        <v>50</v>
      </c>
      <c r="G386" s="789">
        <v>50</v>
      </c>
      <c r="H386" s="789">
        <v>50</v>
      </c>
      <c r="I386" s="438"/>
      <c r="J386" s="324"/>
      <c r="K386" s="322"/>
      <c r="N386" s="317"/>
    </row>
    <row r="387" spans="1:18" s="82" customFormat="1" ht="13.5" thickBot="1" x14ac:dyDescent="0.25">
      <c r="A387" s="616">
        <v>917</v>
      </c>
      <c r="B387" s="621"/>
      <c r="C387" s="673" t="s">
        <v>342</v>
      </c>
      <c r="D387" s="795">
        <v>1000</v>
      </c>
      <c r="E387" s="678">
        <v>1000</v>
      </c>
      <c r="F387" s="204">
        <v>1000</v>
      </c>
      <c r="G387" s="204">
        <v>1000</v>
      </c>
      <c r="H387" s="204">
        <v>1200</v>
      </c>
      <c r="I387" s="821"/>
      <c r="J387" s="324"/>
      <c r="K387" s="322"/>
      <c r="R387" s="135"/>
    </row>
    <row r="388" spans="1:18" ht="12" thickBot="1" x14ac:dyDescent="0.25">
      <c r="A388" s="616">
        <v>917</v>
      </c>
      <c r="B388" s="621"/>
      <c r="C388" s="673" t="s">
        <v>341</v>
      </c>
      <c r="D388" s="795">
        <v>1000</v>
      </c>
      <c r="E388" s="678">
        <v>1000</v>
      </c>
      <c r="F388" s="204">
        <v>1000</v>
      </c>
      <c r="G388" s="204">
        <v>1000</v>
      </c>
      <c r="H388" s="204">
        <v>1200</v>
      </c>
      <c r="I388" s="438"/>
      <c r="J388" s="324"/>
      <c r="K388" s="322"/>
      <c r="R388" s="78"/>
    </row>
    <row r="389" spans="1:18" x14ac:dyDescent="0.2">
      <c r="A389" s="616">
        <v>917</v>
      </c>
      <c r="B389" s="621"/>
      <c r="C389" s="682" t="s">
        <v>337</v>
      </c>
      <c r="D389" s="797">
        <v>50</v>
      </c>
      <c r="E389" s="681">
        <v>50</v>
      </c>
      <c r="F389" s="789">
        <v>50</v>
      </c>
      <c r="G389" s="789">
        <v>50</v>
      </c>
      <c r="H389" s="789">
        <v>60</v>
      </c>
      <c r="I389" s="438"/>
      <c r="J389" s="324"/>
      <c r="K389" s="322"/>
      <c r="R389" s="94"/>
    </row>
    <row r="390" spans="1:18" x14ac:dyDescent="0.2">
      <c r="A390" s="616">
        <v>917</v>
      </c>
      <c r="B390" s="621"/>
      <c r="C390" s="680" t="s">
        <v>302</v>
      </c>
      <c r="D390" s="797"/>
      <c r="E390" s="681">
        <v>100</v>
      </c>
      <c r="F390" s="789">
        <v>100</v>
      </c>
      <c r="G390" s="789">
        <v>100</v>
      </c>
      <c r="H390" s="789">
        <v>100</v>
      </c>
      <c r="I390" s="438"/>
      <c r="J390" s="324"/>
      <c r="K390" s="322"/>
      <c r="R390" s="95"/>
    </row>
    <row r="391" spans="1:18" s="96" customFormat="1" ht="12.75" x14ac:dyDescent="0.2">
      <c r="A391" s="616">
        <v>917</v>
      </c>
      <c r="B391" s="621"/>
      <c r="C391" s="680" t="s">
        <v>303</v>
      </c>
      <c r="D391" s="797"/>
      <c r="E391" s="681">
        <v>50</v>
      </c>
      <c r="F391" s="789"/>
      <c r="G391" s="789">
        <v>50</v>
      </c>
      <c r="H391" s="789"/>
      <c r="I391" s="438"/>
      <c r="J391" s="324"/>
      <c r="K391" s="322"/>
      <c r="R391" s="88"/>
    </row>
    <row r="392" spans="1:18" x14ac:dyDescent="0.2">
      <c r="A392" s="616">
        <v>917</v>
      </c>
      <c r="B392" s="621"/>
      <c r="C392" s="680" t="s">
        <v>304</v>
      </c>
      <c r="D392" s="797">
        <v>20</v>
      </c>
      <c r="E392" s="681"/>
      <c r="F392" s="789">
        <v>40</v>
      </c>
      <c r="G392" s="789"/>
      <c r="H392" s="789">
        <v>40</v>
      </c>
      <c r="I392" s="438"/>
      <c r="J392" s="324"/>
      <c r="K392" s="322"/>
      <c r="R392" s="95"/>
    </row>
    <row r="393" spans="1:18" x14ac:dyDescent="0.2">
      <c r="A393" s="616">
        <v>917</v>
      </c>
      <c r="B393" s="621"/>
      <c r="C393" s="680" t="s">
        <v>305</v>
      </c>
      <c r="D393" s="797"/>
      <c r="E393" s="681">
        <v>150</v>
      </c>
      <c r="F393" s="789">
        <v>150</v>
      </c>
      <c r="G393" s="789">
        <v>150</v>
      </c>
      <c r="H393" s="789">
        <v>150</v>
      </c>
      <c r="I393" s="438"/>
      <c r="J393" s="324"/>
      <c r="K393" s="322"/>
      <c r="R393" s="95"/>
    </row>
    <row r="394" spans="1:18" x14ac:dyDescent="0.2">
      <c r="A394" s="616">
        <v>917</v>
      </c>
      <c r="B394" s="621"/>
      <c r="C394" s="680" t="s">
        <v>265</v>
      </c>
      <c r="D394" s="797"/>
      <c r="E394" s="681">
        <v>70</v>
      </c>
      <c r="F394" s="789">
        <v>70</v>
      </c>
      <c r="G394" s="789">
        <v>70</v>
      </c>
      <c r="H394" s="789">
        <v>70</v>
      </c>
      <c r="I394" s="438"/>
      <c r="J394" s="324"/>
      <c r="K394" s="322"/>
      <c r="R394" s="95"/>
    </row>
    <row r="395" spans="1:18" s="100" customFormat="1" ht="12.75" x14ac:dyDescent="0.2">
      <c r="A395" s="616">
        <v>917</v>
      </c>
      <c r="B395" s="621"/>
      <c r="C395" s="673" t="s">
        <v>357</v>
      </c>
      <c r="D395" s="795">
        <v>400</v>
      </c>
      <c r="E395" s="678">
        <v>200</v>
      </c>
      <c r="F395" s="204">
        <v>200</v>
      </c>
      <c r="G395" s="204">
        <v>200</v>
      </c>
      <c r="H395" s="204">
        <v>200</v>
      </c>
      <c r="I395" s="438"/>
      <c r="J395" s="324"/>
      <c r="K395" s="322"/>
      <c r="L395" s="98"/>
      <c r="M395" s="98"/>
      <c r="N395" s="98"/>
      <c r="O395" s="98"/>
      <c r="R395" s="91"/>
    </row>
    <row r="396" spans="1:18" s="82" customFormat="1" ht="13.5" thickBot="1" x14ac:dyDescent="0.25">
      <c r="A396" s="616">
        <v>917</v>
      </c>
      <c r="B396" s="621"/>
      <c r="C396" s="673" t="s">
        <v>623</v>
      </c>
      <c r="D396" s="795"/>
      <c r="E396" s="678">
        <v>250</v>
      </c>
      <c r="F396" s="204"/>
      <c r="G396" s="204"/>
      <c r="H396" s="204"/>
      <c r="I396" s="821"/>
      <c r="J396" s="324"/>
      <c r="K396" s="322"/>
      <c r="R396" s="135"/>
    </row>
    <row r="397" spans="1:18" ht="12" thickBot="1" x14ac:dyDescent="0.25">
      <c r="A397" s="616">
        <v>917</v>
      </c>
      <c r="B397" s="621"/>
      <c r="C397" s="673" t="s">
        <v>672</v>
      </c>
      <c r="D397" s="795"/>
      <c r="E397" s="678">
        <v>250</v>
      </c>
      <c r="F397" s="204"/>
      <c r="G397" s="204"/>
      <c r="H397" s="204"/>
      <c r="I397" s="438"/>
      <c r="J397" s="324"/>
      <c r="K397" s="322"/>
      <c r="R397" s="78"/>
    </row>
    <row r="398" spans="1:18" s="89" customFormat="1" ht="12.75" x14ac:dyDescent="0.2">
      <c r="A398" s="616">
        <v>917</v>
      </c>
      <c r="B398" s="621"/>
      <c r="C398" s="330" t="s">
        <v>747</v>
      </c>
      <c r="D398" s="788">
        <v>2905.5</v>
      </c>
      <c r="E398" s="213"/>
      <c r="F398" s="406"/>
      <c r="G398" s="406"/>
      <c r="H398" s="406"/>
      <c r="I398" s="438"/>
      <c r="J398" s="324"/>
      <c r="K398" s="321"/>
      <c r="M398" s="102"/>
      <c r="R398" s="128"/>
    </row>
    <row r="399" spans="1:18" s="96" customFormat="1" ht="12.75" x14ac:dyDescent="0.2">
      <c r="A399" s="616">
        <v>917</v>
      </c>
      <c r="B399" s="621"/>
      <c r="C399" s="200"/>
      <c r="D399" s="133"/>
      <c r="E399" s="213"/>
      <c r="F399" s="131"/>
      <c r="G399" s="131"/>
      <c r="H399" s="131"/>
      <c r="I399" s="438"/>
      <c r="J399" s="324"/>
      <c r="K399" s="322"/>
      <c r="R399" s="88"/>
    </row>
    <row r="400" spans="1:18" x14ac:dyDescent="0.2">
      <c r="A400" s="616">
        <v>917</v>
      </c>
      <c r="B400" s="617" t="s">
        <v>37</v>
      </c>
      <c r="C400" s="524" t="s">
        <v>209</v>
      </c>
      <c r="D400" s="132">
        <v>5864.65</v>
      </c>
      <c r="E400" s="132">
        <v>7153.73</v>
      </c>
      <c r="F400" s="132">
        <v>6460.9300400000002</v>
      </c>
      <c r="G400" s="132">
        <v>6230</v>
      </c>
      <c r="H400" s="132">
        <v>6230</v>
      </c>
      <c r="I400" s="70"/>
      <c r="J400" s="785"/>
      <c r="K400" s="785"/>
      <c r="L400" s="785"/>
      <c r="M400" s="785"/>
      <c r="N400" s="785"/>
      <c r="O400" s="785"/>
      <c r="P400" s="785"/>
      <c r="R400" s="95"/>
    </row>
    <row r="401" spans="1:18" s="100" customFormat="1" ht="22.5" x14ac:dyDescent="0.2">
      <c r="A401" s="616">
        <v>917</v>
      </c>
      <c r="B401" s="621"/>
      <c r="C401" s="326" t="s">
        <v>761</v>
      </c>
      <c r="D401" s="788">
        <v>325</v>
      </c>
      <c r="E401" s="352">
        <v>325</v>
      </c>
      <c r="F401" s="406">
        <v>325</v>
      </c>
      <c r="G401" s="406">
        <v>325</v>
      </c>
      <c r="H401" s="406">
        <v>325</v>
      </c>
      <c r="I401" s="438"/>
      <c r="J401" s="324"/>
      <c r="K401" s="322"/>
      <c r="L401" s="98"/>
      <c r="M401" s="98"/>
      <c r="N401" s="98"/>
      <c r="O401" s="98"/>
      <c r="R401" s="91"/>
    </row>
    <row r="402" spans="1:18" s="100" customFormat="1" ht="22.5" x14ac:dyDescent="0.2">
      <c r="A402" s="616">
        <v>917</v>
      </c>
      <c r="B402" s="621"/>
      <c r="C402" s="326" t="s">
        <v>762</v>
      </c>
      <c r="D402" s="788">
        <v>50</v>
      </c>
      <c r="E402" s="352">
        <v>50</v>
      </c>
      <c r="F402" s="406">
        <v>50</v>
      </c>
      <c r="G402" s="406">
        <v>50</v>
      </c>
      <c r="H402" s="406">
        <v>50</v>
      </c>
      <c r="I402" s="438"/>
      <c r="J402" s="324"/>
      <c r="K402" s="390"/>
      <c r="L402" s="98"/>
      <c r="M402" s="98"/>
      <c r="N402" s="98"/>
      <c r="O402" s="98"/>
      <c r="R402" s="91"/>
    </row>
    <row r="403" spans="1:18" s="89" customFormat="1" ht="22.5" x14ac:dyDescent="0.2">
      <c r="A403" s="616">
        <v>917</v>
      </c>
      <c r="B403" s="621"/>
      <c r="C403" s="326" t="s">
        <v>267</v>
      </c>
      <c r="D403" s="788">
        <v>50</v>
      </c>
      <c r="E403" s="352">
        <v>100</v>
      </c>
      <c r="F403" s="406">
        <v>100</v>
      </c>
      <c r="G403" s="406">
        <v>100</v>
      </c>
      <c r="H403" s="406">
        <v>100</v>
      </c>
      <c r="I403" s="438"/>
      <c r="J403" s="324"/>
      <c r="K403" s="390"/>
      <c r="R403" s="83"/>
    </row>
    <row r="404" spans="1:18" x14ac:dyDescent="0.2">
      <c r="A404" s="616">
        <v>917</v>
      </c>
      <c r="B404" s="621"/>
      <c r="C404" s="326" t="s">
        <v>763</v>
      </c>
      <c r="D404" s="788">
        <v>104</v>
      </c>
      <c r="E404" s="352">
        <v>104</v>
      </c>
      <c r="F404" s="406">
        <v>104</v>
      </c>
      <c r="G404" s="406">
        <v>104</v>
      </c>
      <c r="H404" s="406">
        <v>104</v>
      </c>
      <c r="I404" s="438"/>
      <c r="J404" s="324"/>
      <c r="K404" s="322"/>
      <c r="R404" s="95"/>
    </row>
    <row r="405" spans="1:18" s="100" customFormat="1" ht="22.5" x14ac:dyDescent="0.2">
      <c r="A405" s="616">
        <v>917</v>
      </c>
      <c r="B405" s="621"/>
      <c r="C405" s="326" t="s">
        <v>760</v>
      </c>
      <c r="D405" s="788">
        <v>300</v>
      </c>
      <c r="E405" s="352">
        <v>300</v>
      </c>
      <c r="F405" s="406">
        <v>300</v>
      </c>
      <c r="G405" s="406">
        <v>300</v>
      </c>
      <c r="H405" s="406">
        <v>300</v>
      </c>
      <c r="I405" s="438"/>
      <c r="J405" s="324"/>
      <c r="K405" s="322"/>
      <c r="L405" s="98"/>
      <c r="M405" s="98"/>
      <c r="N405" s="98"/>
      <c r="O405" s="98"/>
      <c r="R405" s="91"/>
    </row>
    <row r="406" spans="1:18" s="100" customFormat="1" ht="12.75" x14ac:dyDescent="0.2">
      <c r="A406" s="616">
        <v>917</v>
      </c>
      <c r="B406" s="621"/>
      <c r="C406" s="326" t="s">
        <v>649</v>
      </c>
      <c r="D406" s="788">
        <v>831</v>
      </c>
      <c r="E406" s="352">
        <v>831</v>
      </c>
      <c r="F406" s="406">
        <v>831</v>
      </c>
      <c r="G406" s="406">
        <v>831</v>
      </c>
      <c r="H406" s="406">
        <v>831</v>
      </c>
      <c r="I406" s="438"/>
      <c r="J406" s="324"/>
      <c r="K406" s="390"/>
      <c r="R406" s="105"/>
    </row>
    <row r="407" spans="1:18" s="100" customFormat="1" ht="12.75" x14ac:dyDescent="0.2">
      <c r="A407" s="616">
        <v>917</v>
      </c>
      <c r="B407" s="621"/>
      <c r="C407" s="326" t="s">
        <v>268</v>
      </c>
      <c r="D407" s="788">
        <v>300</v>
      </c>
      <c r="E407" s="352">
        <v>300</v>
      </c>
      <c r="F407" s="406">
        <v>300</v>
      </c>
      <c r="G407" s="406">
        <v>300</v>
      </c>
      <c r="H407" s="406">
        <v>300</v>
      </c>
      <c r="I407" s="438"/>
      <c r="J407" s="324"/>
      <c r="K407" s="390"/>
      <c r="R407" s="105"/>
    </row>
    <row r="408" spans="1:18" s="89" customFormat="1" ht="12.75" x14ac:dyDescent="0.2">
      <c r="A408" s="616">
        <v>917</v>
      </c>
      <c r="B408" s="621"/>
      <c r="C408" s="326" t="s">
        <v>316</v>
      </c>
      <c r="D408" s="788">
        <v>1154.6500000000001</v>
      </c>
      <c r="E408" s="352">
        <v>923.73</v>
      </c>
      <c r="F408" s="406">
        <v>230.93003999999999</v>
      </c>
      <c r="G408" s="406">
        <v>0</v>
      </c>
      <c r="H408" s="406">
        <v>0</v>
      </c>
      <c r="I408" s="438"/>
      <c r="J408" s="324"/>
      <c r="K408" s="390"/>
      <c r="R408" s="83"/>
    </row>
    <row r="409" spans="1:18" s="89" customFormat="1" ht="12.75" x14ac:dyDescent="0.2">
      <c r="A409" s="616">
        <v>917</v>
      </c>
      <c r="B409" s="621"/>
      <c r="C409" s="326" t="s">
        <v>650</v>
      </c>
      <c r="D409" s="788"/>
      <c r="E409" s="352">
        <v>300</v>
      </c>
      <c r="F409" s="406">
        <v>300</v>
      </c>
      <c r="G409" s="406">
        <v>300</v>
      </c>
      <c r="H409" s="406">
        <v>300</v>
      </c>
      <c r="I409" s="438"/>
      <c r="J409" s="324"/>
      <c r="K409" s="390"/>
      <c r="R409" s="83"/>
    </row>
    <row r="410" spans="1:18" s="89" customFormat="1" ht="22.5" x14ac:dyDescent="0.2">
      <c r="A410" s="616">
        <v>917</v>
      </c>
      <c r="B410" s="621"/>
      <c r="C410" s="326" t="s">
        <v>651</v>
      </c>
      <c r="D410" s="788"/>
      <c r="E410" s="352">
        <v>220</v>
      </c>
      <c r="F410" s="406">
        <v>220</v>
      </c>
      <c r="G410" s="406">
        <v>220</v>
      </c>
      <c r="H410" s="406">
        <v>220</v>
      </c>
      <c r="I410" s="438"/>
      <c r="J410" s="324"/>
      <c r="K410" s="390"/>
      <c r="R410" s="83"/>
    </row>
    <row r="411" spans="1:18" ht="22.5" x14ac:dyDescent="0.2">
      <c r="A411" s="616">
        <v>917</v>
      </c>
      <c r="B411" s="621"/>
      <c r="C411" s="326" t="s">
        <v>345</v>
      </c>
      <c r="D411" s="788">
        <v>400</v>
      </c>
      <c r="E411" s="352">
        <v>200</v>
      </c>
      <c r="F411" s="406">
        <v>200</v>
      </c>
      <c r="G411" s="406">
        <v>200</v>
      </c>
      <c r="H411" s="406">
        <v>200</v>
      </c>
      <c r="I411" s="438"/>
      <c r="J411" s="324"/>
      <c r="K411" s="322"/>
      <c r="R411" s="95"/>
    </row>
    <row r="412" spans="1:18" x14ac:dyDescent="0.2">
      <c r="A412" s="616">
        <v>917</v>
      </c>
      <c r="B412" s="621"/>
      <c r="C412" s="326" t="s">
        <v>269</v>
      </c>
      <c r="D412" s="788">
        <v>250</v>
      </c>
      <c r="E412" s="352">
        <v>250</v>
      </c>
      <c r="F412" s="406">
        <v>250</v>
      </c>
      <c r="G412" s="406">
        <v>250</v>
      </c>
      <c r="H412" s="406">
        <v>250</v>
      </c>
      <c r="I412" s="438"/>
      <c r="J412" s="324"/>
      <c r="K412" s="322"/>
      <c r="R412" s="95"/>
    </row>
    <row r="413" spans="1:18" x14ac:dyDescent="0.2">
      <c r="A413" s="616">
        <v>917</v>
      </c>
      <c r="B413" s="621"/>
      <c r="C413" s="326" t="s">
        <v>270</v>
      </c>
      <c r="D413" s="788">
        <v>250</v>
      </c>
      <c r="E413" s="352">
        <v>250</v>
      </c>
      <c r="F413" s="406">
        <v>250</v>
      </c>
      <c r="G413" s="406">
        <v>250</v>
      </c>
      <c r="H413" s="406">
        <v>250</v>
      </c>
      <c r="I413" s="438"/>
      <c r="J413" s="324"/>
      <c r="K413" s="322"/>
      <c r="R413" s="95"/>
    </row>
    <row r="414" spans="1:18" ht="22.5" x14ac:dyDescent="0.2">
      <c r="A414" s="616">
        <v>917</v>
      </c>
      <c r="B414" s="621"/>
      <c r="C414" s="356" t="s">
        <v>652</v>
      </c>
      <c r="D414" s="788"/>
      <c r="E414" s="352">
        <v>3000</v>
      </c>
      <c r="F414" s="406">
        <v>3000</v>
      </c>
      <c r="G414" s="406">
        <v>3000</v>
      </c>
      <c r="H414" s="406">
        <v>3000</v>
      </c>
      <c r="I414" s="438"/>
      <c r="J414" s="324"/>
      <c r="K414" s="322"/>
      <c r="R414" s="95"/>
    </row>
    <row r="415" spans="1:18" x14ac:dyDescent="0.2">
      <c r="A415" s="616">
        <v>917</v>
      </c>
      <c r="B415" s="621"/>
      <c r="C415" s="326" t="s">
        <v>684</v>
      </c>
      <c r="D415" s="788">
        <v>1850</v>
      </c>
      <c r="E415" s="352"/>
      <c r="F415" s="406"/>
      <c r="G415" s="406"/>
      <c r="H415" s="406"/>
      <c r="I415" s="438"/>
      <c r="J415" s="324"/>
      <c r="K415" s="322"/>
      <c r="R415" s="95"/>
    </row>
    <row r="416" spans="1:18" x14ac:dyDescent="0.2">
      <c r="A416" s="616">
        <v>917</v>
      </c>
      <c r="B416" s="621"/>
      <c r="C416" s="129"/>
      <c r="D416" s="133"/>
      <c r="E416" s="213"/>
      <c r="F416" s="131"/>
      <c r="G416" s="131"/>
      <c r="H416" s="131"/>
      <c r="I416" s="438"/>
      <c r="J416" s="324"/>
      <c r="K416" s="322"/>
      <c r="L416" s="248"/>
      <c r="R416" s="95"/>
    </row>
    <row r="417" spans="1:18" s="100" customFormat="1" ht="12.75" x14ac:dyDescent="0.2">
      <c r="A417" s="616">
        <v>917</v>
      </c>
      <c r="B417" s="617" t="s">
        <v>41</v>
      </c>
      <c r="C417" s="524" t="s">
        <v>409</v>
      </c>
      <c r="D417" s="132">
        <v>44600</v>
      </c>
      <c r="E417" s="132">
        <v>29425.15</v>
      </c>
      <c r="F417" s="132">
        <v>30381.75</v>
      </c>
      <c r="G417" s="132">
        <v>30381.75</v>
      </c>
      <c r="H417" s="132">
        <v>30381.75</v>
      </c>
      <c r="I417" s="70"/>
      <c r="J417" s="785"/>
      <c r="K417" s="785"/>
      <c r="L417" s="785"/>
      <c r="M417" s="785"/>
      <c r="N417" s="785"/>
      <c r="O417" s="98"/>
      <c r="R417" s="91"/>
    </row>
    <row r="418" spans="1:18" s="100" customFormat="1" ht="12.75" x14ac:dyDescent="0.2">
      <c r="A418" s="616">
        <v>917</v>
      </c>
      <c r="B418" s="621"/>
      <c r="C418" s="648" t="s">
        <v>184</v>
      </c>
      <c r="D418" s="788">
        <v>2200</v>
      </c>
      <c r="E418" s="213">
        <v>2200</v>
      </c>
      <c r="F418" s="131">
        <v>2200</v>
      </c>
      <c r="G418" s="131">
        <v>2200</v>
      </c>
      <c r="H418" s="131">
        <v>2200</v>
      </c>
      <c r="I418" s="438"/>
      <c r="J418" s="323"/>
      <c r="K418" s="390"/>
      <c r="L418" s="98"/>
      <c r="M418" s="98"/>
      <c r="N418" s="98"/>
      <c r="O418" s="98"/>
      <c r="R418" s="91"/>
    </row>
    <row r="419" spans="1:18" s="100" customFormat="1" ht="12.75" x14ac:dyDescent="0.2">
      <c r="A419" s="616">
        <v>917</v>
      </c>
      <c r="B419" s="621"/>
      <c r="C419" s="661" t="s">
        <v>347</v>
      </c>
      <c r="D419" s="788">
        <v>5000</v>
      </c>
      <c r="E419" s="213">
        <v>5000</v>
      </c>
      <c r="F419" s="131">
        <v>5000</v>
      </c>
      <c r="G419" s="131">
        <v>5000</v>
      </c>
      <c r="H419" s="131">
        <v>5000</v>
      </c>
      <c r="I419" s="438"/>
      <c r="J419" s="323"/>
      <c r="K419" s="390"/>
      <c r="L419" s="98"/>
      <c r="M419" s="98"/>
      <c r="N419" s="98"/>
      <c r="O419" s="98"/>
      <c r="R419" s="91"/>
    </row>
    <row r="420" spans="1:18" s="100" customFormat="1" ht="12.75" x14ac:dyDescent="0.2">
      <c r="A420" s="616">
        <v>917</v>
      </c>
      <c r="B420" s="621"/>
      <c r="C420" s="357" t="s">
        <v>139</v>
      </c>
      <c r="D420" s="798">
        <v>15497.4</v>
      </c>
      <c r="E420" s="352">
        <v>15497.4</v>
      </c>
      <c r="F420" s="406">
        <v>16454</v>
      </c>
      <c r="G420" s="406">
        <v>16454</v>
      </c>
      <c r="H420" s="406">
        <v>16454</v>
      </c>
      <c r="I420" s="438"/>
      <c r="J420" s="323"/>
      <c r="K420" s="390"/>
      <c r="L420" s="98"/>
      <c r="M420" s="98"/>
      <c r="N420" s="98"/>
      <c r="O420" s="98"/>
      <c r="R420" s="91"/>
    </row>
    <row r="421" spans="1:18" s="100" customFormat="1" ht="12.75" x14ac:dyDescent="0.2">
      <c r="A421" s="616">
        <v>917</v>
      </c>
      <c r="B421" s="621"/>
      <c r="C421" s="357" t="s">
        <v>141</v>
      </c>
      <c r="D421" s="788">
        <v>5000</v>
      </c>
      <c r="E421" s="352">
        <v>5000</v>
      </c>
      <c r="F421" s="406">
        <v>5000</v>
      </c>
      <c r="G421" s="406">
        <v>5000</v>
      </c>
      <c r="H421" s="406">
        <v>5000</v>
      </c>
      <c r="I421" s="438"/>
      <c r="J421" s="323"/>
      <c r="K421" s="390"/>
      <c r="L421" s="98"/>
      <c r="M421" s="98"/>
      <c r="N421" s="98"/>
      <c r="O421" s="98"/>
      <c r="R421" s="91"/>
    </row>
    <row r="422" spans="1:18" s="100" customFormat="1" ht="12.75" x14ac:dyDescent="0.2">
      <c r="A422" s="616">
        <v>917</v>
      </c>
      <c r="B422" s="621"/>
      <c r="C422" s="357" t="s">
        <v>271</v>
      </c>
      <c r="D422" s="788">
        <v>1302.5999999999999</v>
      </c>
      <c r="E422" s="352">
        <v>1327.75</v>
      </c>
      <c r="F422" s="406">
        <v>1327.75</v>
      </c>
      <c r="G422" s="406">
        <v>1327.75</v>
      </c>
      <c r="H422" s="406">
        <v>1327.75</v>
      </c>
      <c r="I422" s="438"/>
      <c r="J422" s="323"/>
      <c r="K422" s="390"/>
      <c r="L422" s="98"/>
      <c r="M422" s="98"/>
      <c r="N422" s="98"/>
      <c r="O422" s="98"/>
      <c r="R422" s="91"/>
    </row>
    <row r="423" spans="1:18" s="100" customFormat="1" ht="12.75" x14ac:dyDescent="0.2">
      <c r="A423" s="616">
        <v>917</v>
      </c>
      <c r="B423" s="621"/>
      <c r="C423" s="669" t="s">
        <v>241</v>
      </c>
      <c r="D423" s="788">
        <v>200</v>
      </c>
      <c r="E423" s="213">
        <v>200</v>
      </c>
      <c r="F423" s="131">
        <v>200</v>
      </c>
      <c r="G423" s="131">
        <v>200</v>
      </c>
      <c r="H423" s="131">
        <v>200</v>
      </c>
      <c r="I423" s="438"/>
      <c r="J423" s="323"/>
      <c r="K423" s="390"/>
      <c r="L423" s="98"/>
      <c r="M423" s="98"/>
      <c r="N423" s="98"/>
      <c r="O423" s="98"/>
      <c r="R423" s="91"/>
    </row>
    <row r="424" spans="1:18" s="100" customFormat="1" ht="12.75" x14ac:dyDescent="0.2">
      <c r="A424" s="616">
        <v>917</v>
      </c>
      <c r="B424" s="621"/>
      <c r="C424" s="326" t="s">
        <v>319</v>
      </c>
      <c r="D424" s="788">
        <v>15000</v>
      </c>
      <c r="E424" s="213"/>
      <c r="F424" s="131"/>
      <c r="G424" s="131"/>
      <c r="H424" s="131"/>
      <c r="I424" s="438"/>
      <c r="J424" s="323"/>
      <c r="K424" s="390"/>
      <c r="R424" s="105"/>
    </row>
    <row r="425" spans="1:18" s="89" customFormat="1" ht="22.5" x14ac:dyDescent="0.2">
      <c r="A425" s="616">
        <v>917</v>
      </c>
      <c r="B425" s="621"/>
      <c r="C425" s="661" t="s">
        <v>321</v>
      </c>
      <c r="D425" s="788">
        <v>400</v>
      </c>
      <c r="E425" s="213">
        <v>200</v>
      </c>
      <c r="F425" s="131">
        <v>200</v>
      </c>
      <c r="G425" s="131">
        <v>200</v>
      </c>
      <c r="H425" s="131">
        <v>200</v>
      </c>
      <c r="I425" s="438"/>
      <c r="J425" s="86"/>
      <c r="K425" s="390"/>
      <c r="R425" s="103"/>
    </row>
    <row r="426" spans="1:18" x14ac:dyDescent="0.2">
      <c r="A426" s="616">
        <v>917</v>
      </c>
      <c r="B426" s="621"/>
      <c r="C426" s="130"/>
      <c r="D426" s="133"/>
      <c r="E426" s="213"/>
      <c r="F426" s="131"/>
      <c r="G426" s="131"/>
      <c r="H426" s="131"/>
      <c r="I426" s="438"/>
      <c r="J426" s="660"/>
      <c r="K426" s="322"/>
      <c r="R426" s="106"/>
    </row>
    <row r="427" spans="1:18" s="100" customFormat="1" ht="12.75" x14ac:dyDescent="0.2">
      <c r="A427" s="616">
        <v>917</v>
      </c>
      <c r="B427" s="617" t="s">
        <v>50</v>
      </c>
      <c r="C427" s="524" t="s">
        <v>283</v>
      </c>
      <c r="D427" s="132">
        <v>0</v>
      </c>
      <c r="E427" s="132">
        <v>0</v>
      </c>
      <c r="F427" s="132">
        <v>0</v>
      </c>
      <c r="G427" s="132">
        <v>0</v>
      </c>
      <c r="H427" s="132">
        <v>0</v>
      </c>
      <c r="I427" s="70"/>
      <c r="J427" s="323"/>
      <c r="K427" s="390"/>
      <c r="R427" s="99"/>
    </row>
    <row r="428" spans="1:18" s="100" customFormat="1" ht="12.75" x14ac:dyDescent="0.2">
      <c r="A428" s="616">
        <v>917</v>
      </c>
      <c r="B428" s="621"/>
      <c r="C428" s="129"/>
      <c r="D428" s="133"/>
      <c r="E428" s="213"/>
      <c r="F428" s="131"/>
      <c r="G428" s="131"/>
      <c r="H428" s="131"/>
      <c r="I428" s="438"/>
      <c r="J428" s="324"/>
      <c r="K428" s="390"/>
      <c r="L428" s="225"/>
      <c r="R428" s="99"/>
    </row>
    <row r="429" spans="1:18" s="89" customFormat="1" ht="12.75" x14ac:dyDescent="0.2">
      <c r="A429" s="616">
        <v>917</v>
      </c>
      <c r="B429" s="617">
        <v>21</v>
      </c>
      <c r="C429" s="470" t="s">
        <v>410</v>
      </c>
      <c r="D429" s="132">
        <v>16400</v>
      </c>
      <c r="E429" s="132">
        <v>32360</v>
      </c>
      <c r="F429" s="132">
        <v>22360</v>
      </c>
      <c r="G429" s="132">
        <v>22360</v>
      </c>
      <c r="H429" s="132">
        <v>22360</v>
      </c>
      <c r="I429" s="70"/>
      <c r="J429" s="785"/>
      <c r="K429" s="785"/>
      <c r="L429" s="785"/>
      <c r="M429" s="785"/>
      <c r="N429" s="785"/>
      <c r="R429" s="128"/>
    </row>
    <row r="430" spans="1:18" s="89" customFormat="1" ht="12.75" x14ac:dyDescent="0.2">
      <c r="A430" s="616">
        <v>917</v>
      </c>
      <c r="B430" s="621"/>
      <c r="C430" s="661" t="s">
        <v>743</v>
      </c>
      <c r="D430" s="788">
        <v>15000</v>
      </c>
      <c r="E430" s="352">
        <v>20000</v>
      </c>
      <c r="F430" s="406">
        <v>20000</v>
      </c>
      <c r="G430" s="406">
        <v>20000</v>
      </c>
      <c r="H430" s="406">
        <v>20000</v>
      </c>
      <c r="I430" s="438"/>
      <c r="J430" s="324"/>
      <c r="K430" s="321"/>
      <c r="R430" s="128"/>
    </row>
    <row r="431" spans="1:18" s="89" customFormat="1" ht="12.75" x14ac:dyDescent="0.2">
      <c r="A431" s="616">
        <v>917</v>
      </c>
      <c r="B431" s="621"/>
      <c r="C431" s="330" t="s">
        <v>264</v>
      </c>
      <c r="D431" s="788">
        <v>80</v>
      </c>
      <c r="E431" s="352">
        <v>80</v>
      </c>
      <c r="F431" s="406">
        <v>80</v>
      </c>
      <c r="G431" s="406">
        <v>80</v>
      </c>
      <c r="H431" s="406">
        <v>80</v>
      </c>
      <c r="I431" s="438"/>
      <c r="J431" s="324"/>
      <c r="K431" s="321"/>
      <c r="R431" s="128"/>
    </row>
    <row r="432" spans="1:18" s="89" customFormat="1" ht="12.75" x14ac:dyDescent="0.2">
      <c r="A432" s="616">
        <v>917</v>
      </c>
      <c r="B432" s="621"/>
      <c r="C432" s="661" t="s">
        <v>295</v>
      </c>
      <c r="D432" s="788">
        <v>800</v>
      </c>
      <c r="E432" s="352">
        <v>800</v>
      </c>
      <c r="F432" s="406">
        <v>800</v>
      </c>
      <c r="G432" s="406">
        <v>800</v>
      </c>
      <c r="H432" s="406">
        <v>800</v>
      </c>
      <c r="I432" s="438"/>
      <c r="J432" s="324"/>
      <c r="K432" s="321"/>
      <c r="R432" s="128"/>
    </row>
    <row r="433" spans="1:18" s="89" customFormat="1" ht="12.75" x14ac:dyDescent="0.2">
      <c r="A433" s="616">
        <v>917</v>
      </c>
      <c r="B433" s="621"/>
      <c r="C433" s="661" t="s">
        <v>335</v>
      </c>
      <c r="D433" s="788">
        <v>100</v>
      </c>
      <c r="E433" s="352">
        <v>50</v>
      </c>
      <c r="F433" s="406">
        <v>50</v>
      </c>
      <c r="G433" s="406">
        <v>50</v>
      </c>
      <c r="H433" s="406">
        <v>50</v>
      </c>
      <c r="I433" s="438"/>
      <c r="J433" s="324"/>
      <c r="K433" s="321"/>
      <c r="R433" s="128"/>
    </row>
    <row r="434" spans="1:18" s="89" customFormat="1" ht="12.75" x14ac:dyDescent="0.2">
      <c r="A434" s="616">
        <v>917</v>
      </c>
      <c r="B434" s="621"/>
      <c r="C434" s="330" t="s">
        <v>744</v>
      </c>
      <c r="D434" s="788">
        <v>420</v>
      </c>
      <c r="E434" s="352">
        <v>420</v>
      </c>
      <c r="F434" s="406">
        <v>420</v>
      </c>
      <c r="G434" s="406">
        <v>420</v>
      </c>
      <c r="H434" s="406">
        <v>420</v>
      </c>
      <c r="I434" s="438"/>
      <c r="J434" s="324"/>
      <c r="K434" s="321"/>
      <c r="R434" s="128"/>
    </row>
    <row r="435" spans="1:18" s="89" customFormat="1" ht="12.75" x14ac:dyDescent="0.2">
      <c r="A435" s="616">
        <v>917</v>
      </c>
      <c r="B435" s="621"/>
      <c r="C435" s="330" t="s">
        <v>742</v>
      </c>
      <c r="D435" s="788"/>
      <c r="E435" s="213">
        <v>10000</v>
      </c>
      <c r="F435" s="131"/>
      <c r="G435" s="131"/>
      <c r="H435" s="131"/>
      <c r="I435" s="438"/>
      <c r="J435" s="324"/>
      <c r="K435" s="321"/>
      <c r="R435" s="128"/>
    </row>
    <row r="436" spans="1:18" s="89" customFormat="1" ht="12.75" x14ac:dyDescent="0.2">
      <c r="A436" s="616">
        <v>917</v>
      </c>
      <c r="B436" s="621"/>
      <c r="C436" s="330" t="s">
        <v>740</v>
      </c>
      <c r="D436" s="788"/>
      <c r="E436" s="352">
        <v>600</v>
      </c>
      <c r="F436" s="406">
        <v>600</v>
      </c>
      <c r="G436" s="406">
        <v>600</v>
      </c>
      <c r="H436" s="406">
        <v>600</v>
      </c>
      <c r="I436" s="438"/>
      <c r="J436" s="324"/>
      <c r="K436" s="321"/>
      <c r="R436" s="128"/>
    </row>
    <row r="437" spans="1:18" s="89" customFormat="1" ht="12.75" x14ac:dyDescent="0.2">
      <c r="A437" s="616">
        <v>917</v>
      </c>
      <c r="B437" s="621"/>
      <c r="C437" s="330" t="s">
        <v>741</v>
      </c>
      <c r="D437" s="788"/>
      <c r="E437" s="352">
        <v>410</v>
      </c>
      <c r="F437" s="406">
        <v>410</v>
      </c>
      <c r="G437" s="406">
        <v>410</v>
      </c>
      <c r="H437" s="406">
        <v>410</v>
      </c>
      <c r="I437" s="438"/>
      <c r="J437" s="324"/>
      <c r="K437" s="321"/>
      <c r="L437" s="102"/>
      <c r="R437" s="128"/>
    </row>
    <row r="438" spans="1:18" s="89" customFormat="1" ht="12.75" x14ac:dyDescent="0.2">
      <c r="A438" s="616">
        <v>917</v>
      </c>
      <c r="B438" s="621"/>
      <c r="C438" s="129"/>
      <c r="D438" s="133"/>
      <c r="E438" s="213"/>
      <c r="F438" s="131"/>
      <c r="G438" s="131"/>
      <c r="H438" s="131"/>
      <c r="I438" s="438"/>
      <c r="J438" s="324"/>
      <c r="K438" s="321"/>
      <c r="R438" s="128"/>
    </row>
    <row r="439" spans="1:18" s="100" customFormat="1" ht="12.75" x14ac:dyDescent="0.2">
      <c r="A439" s="622">
        <v>919</v>
      </c>
      <c r="B439" s="622" t="s">
        <v>15</v>
      </c>
      <c r="C439" s="514" t="s">
        <v>179</v>
      </c>
      <c r="D439" s="461">
        <v>43200</v>
      </c>
      <c r="E439" s="461">
        <v>14741.64</v>
      </c>
      <c r="F439" s="461">
        <v>0</v>
      </c>
      <c r="G439" s="461">
        <v>25000</v>
      </c>
      <c r="H439" s="461">
        <v>25000</v>
      </c>
      <c r="I439" s="70"/>
      <c r="J439" s="655"/>
      <c r="K439" s="390"/>
      <c r="R439" s="99"/>
    </row>
    <row r="440" spans="1:18" s="100" customFormat="1" ht="12.75" x14ac:dyDescent="0.2">
      <c r="A440" s="616">
        <v>919</v>
      </c>
      <c r="B440" s="621" t="s">
        <v>22</v>
      </c>
      <c r="C440" s="515" t="s">
        <v>199</v>
      </c>
      <c r="D440" s="463">
        <v>43200</v>
      </c>
      <c r="E440" s="463">
        <v>14741.64</v>
      </c>
      <c r="F440" s="463">
        <v>0</v>
      </c>
      <c r="G440" s="463">
        <v>25000</v>
      </c>
      <c r="H440" s="463">
        <v>25000</v>
      </c>
      <c r="I440" s="70"/>
      <c r="J440" s="323"/>
      <c r="K440" s="390"/>
      <c r="R440" s="99"/>
    </row>
    <row r="441" spans="1:18" s="100" customFormat="1" ht="12.75" x14ac:dyDescent="0.2">
      <c r="A441" s="616">
        <v>919</v>
      </c>
      <c r="B441" s="621"/>
      <c r="C441" s="509" t="s">
        <v>736</v>
      </c>
      <c r="D441" s="466"/>
      <c r="E441" s="207"/>
      <c r="F441" s="190"/>
      <c r="G441" s="190">
        <v>25000</v>
      </c>
      <c r="H441" s="190">
        <v>25000</v>
      </c>
      <c r="I441" s="439"/>
      <c r="J441" s="655"/>
      <c r="K441" s="390"/>
      <c r="R441" s="99"/>
    </row>
    <row r="442" spans="1:18" s="100" customFormat="1" ht="12.75" x14ac:dyDescent="0.2">
      <c r="A442" s="616">
        <v>919</v>
      </c>
      <c r="B442" s="621"/>
      <c r="C442" s="200" t="s">
        <v>737</v>
      </c>
      <c r="D442" s="466"/>
      <c r="E442" s="207"/>
      <c r="F442" s="190"/>
      <c r="G442" s="190"/>
      <c r="H442" s="190"/>
      <c r="I442" s="439"/>
      <c r="J442" s="656"/>
      <c r="K442" s="390"/>
      <c r="R442" s="99"/>
    </row>
    <row r="443" spans="1:18" s="100" customFormat="1" ht="12.75" x14ac:dyDescent="0.2">
      <c r="A443" s="616">
        <v>919</v>
      </c>
      <c r="B443" s="621"/>
      <c r="C443" s="200" t="s">
        <v>738</v>
      </c>
      <c r="D443" s="466"/>
      <c r="E443" s="207"/>
      <c r="F443" s="190"/>
      <c r="G443" s="190"/>
      <c r="H443" s="190"/>
      <c r="I443" s="439"/>
      <c r="J443" s="657"/>
      <c r="K443" s="390"/>
      <c r="R443" s="99"/>
    </row>
    <row r="444" spans="1:18" s="89" customFormat="1" ht="12.75" x14ac:dyDescent="0.2">
      <c r="A444" s="616">
        <v>919</v>
      </c>
      <c r="B444" s="621"/>
      <c r="C444" s="509" t="s">
        <v>739</v>
      </c>
      <c r="D444" s="466">
        <v>43200</v>
      </c>
      <c r="E444" s="207">
        <v>14741.64</v>
      </c>
      <c r="F444" s="190">
        <v>0</v>
      </c>
      <c r="G444" s="190">
        <v>0</v>
      </c>
      <c r="H444" s="190">
        <v>0</v>
      </c>
      <c r="I444" s="439"/>
      <c r="J444" s="657"/>
      <c r="K444" s="390"/>
      <c r="R444" s="103"/>
    </row>
    <row r="445" spans="1:18" ht="12" thickBot="1" x14ac:dyDescent="0.25">
      <c r="A445" s="622">
        <v>920</v>
      </c>
      <c r="B445" s="622" t="s">
        <v>15</v>
      </c>
      <c r="C445" s="514" t="s">
        <v>113</v>
      </c>
      <c r="D445" s="461">
        <v>300920.28000000003</v>
      </c>
      <c r="E445" s="461">
        <v>426639.12</v>
      </c>
      <c r="F445" s="461">
        <v>511089.12</v>
      </c>
      <c r="G445" s="461">
        <v>460639.12</v>
      </c>
      <c r="H445" s="461">
        <v>387361.33999999997</v>
      </c>
      <c r="I445" s="70"/>
      <c r="J445" s="657"/>
      <c r="K445" s="322"/>
      <c r="R445" s="106"/>
    </row>
    <row r="446" spans="1:18" s="76" customFormat="1" ht="12" thickBot="1" x14ac:dyDescent="0.25">
      <c r="A446" s="616">
        <v>920</v>
      </c>
      <c r="B446" s="617" t="s">
        <v>13</v>
      </c>
      <c r="C446" s="470" t="s">
        <v>103</v>
      </c>
      <c r="D446" s="467">
        <v>0</v>
      </c>
      <c r="E446" s="467">
        <v>0</v>
      </c>
      <c r="F446" s="467">
        <v>0</v>
      </c>
      <c r="G446" s="467">
        <v>0</v>
      </c>
      <c r="H446" s="467">
        <v>0</v>
      </c>
      <c r="I446" s="442"/>
      <c r="J446" s="658"/>
      <c r="K446" s="322"/>
      <c r="R446" s="107"/>
    </row>
    <row r="447" spans="1:18" x14ac:dyDescent="0.2">
      <c r="A447" s="616">
        <v>920</v>
      </c>
      <c r="B447" s="617"/>
      <c r="C447" s="129" t="s">
        <v>114</v>
      </c>
      <c r="D447" s="466"/>
      <c r="E447" s="207"/>
      <c r="F447" s="190"/>
      <c r="G447" s="190"/>
      <c r="H447" s="190"/>
      <c r="I447" s="439"/>
      <c r="J447" s="324"/>
      <c r="K447" s="58"/>
      <c r="R447" s="83"/>
    </row>
    <row r="448" spans="1:18" x14ac:dyDescent="0.2">
      <c r="A448" s="616">
        <v>920</v>
      </c>
      <c r="B448" s="617" t="s">
        <v>20</v>
      </c>
      <c r="C448" s="470" t="s">
        <v>105</v>
      </c>
      <c r="D448" s="463">
        <v>0</v>
      </c>
      <c r="E448" s="463">
        <v>0</v>
      </c>
      <c r="F448" s="463">
        <v>0</v>
      </c>
      <c r="G448" s="463">
        <v>0</v>
      </c>
      <c r="H448" s="463">
        <v>0</v>
      </c>
      <c r="I448" s="70"/>
      <c r="K448" s="322"/>
      <c r="R448" s="83"/>
    </row>
    <row r="449" spans="1:18" s="96" customFormat="1" ht="12.75" x14ac:dyDescent="0.2">
      <c r="A449" s="616">
        <v>920</v>
      </c>
      <c r="B449" s="617"/>
      <c r="C449" s="130" t="s">
        <v>114</v>
      </c>
      <c r="D449" s="466"/>
      <c r="E449" s="207"/>
      <c r="F449" s="190"/>
      <c r="G449" s="190">
        <v>0</v>
      </c>
      <c r="H449" s="190">
        <v>0</v>
      </c>
      <c r="I449" s="439"/>
      <c r="J449" s="658"/>
      <c r="K449" s="322"/>
      <c r="R449" s="88"/>
    </row>
    <row r="450" spans="1:18" s="96" customFormat="1" ht="12.75" x14ac:dyDescent="0.2">
      <c r="A450" s="616">
        <v>920</v>
      </c>
      <c r="B450" s="617" t="s">
        <v>26</v>
      </c>
      <c r="C450" s="517" t="s">
        <v>107</v>
      </c>
      <c r="D450" s="467">
        <v>20000</v>
      </c>
      <c r="E450" s="467">
        <v>55000</v>
      </c>
      <c r="F450" s="467">
        <v>80000</v>
      </c>
      <c r="G450" s="467">
        <v>30000</v>
      </c>
      <c r="H450" s="467">
        <v>30000</v>
      </c>
      <c r="I450" s="442"/>
      <c r="J450" s="658"/>
      <c r="K450" s="322"/>
      <c r="R450" s="88"/>
    </row>
    <row r="451" spans="1:18" x14ac:dyDescent="0.2">
      <c r="A451" s="616">
        <v>920</v>
      </c>
      <c r="B451" s="624"/>
      <c r="C451" s="130" t="s">
        <v>114</v>
      </c>
      <c r="D451" s="466">
        <v>20000</v>
      </c>
      <c r="E451" s="207">
        <v>55000</v>
      </c>
      <c r="F451" s="190">
        <v>80000</v>
      </c>
      <c r="G451" s="190">
        <v>30000</v>
      </c>
      <c r="H451" s="190">
        <v>30000</v>
      </c>
      <c r="I451" s="439"/>
      <c r="J451" s="658"/>
      <c r="K451" s="322"/>
      <c r="R451" s="83"/>
    </row>
    <row r="452" spans="1:18" x14ac:dyDescent="0.2">
      <c r="A452" s="616">
        <v>920</v>
      </c>
      <c r="B452" s="624"/>
      <c r="C452" s="475" t="s">
        <v>197</v>
      </c>
      <c r="D452" s="476"/>
      <c r="E452" s="477"/>
      <c r="F452" s="478"/>
      <c r="G452" s="478"/>
      <c r="H452" s="478"/>
      <c r="I452" s="440"/>
      <c r="J452" s="658"/>
      <c r="K452" s="322"/>
      <c r="R452" s="83"/>
    </row>
    <row r="453" spans="1:18" s="96" customFormat="1" ht="22.5" x14ac:dyDescent="0.2">
      <c r="A453" s="616">
        <v>920</v>
      </c>
      <c r="B453" s="624"/>
      <c r="C453" s="587" t="s">
        <v>599</v>
      </c>
      <c r="D453" s="371">
        <v>20000</v>
      </c>
      <c r="E453" s="242">
        <v>0</v>
      </c>
      <c r="F453" s="663">
        <v>20000</v>
      </c>
      <c r="G453" s="663">
        <v>20000</v>
      </c>
      <c r="H453" s="663">
        <v>20000</v>
      </c>
      <c r="I453" s="441"/>
      <c r="J453" s="658"/>
      <c r="K453" s="322"/>
      <c r="R453" s="88"/>
    </row>
    <row r="454" spans="1:18" s="96" customFormat="1" ht="22.5" x14ac:dyDescent="0.2">
      <c r="A454" s="616">
        <v>920</v>
      </c>
      <c r="B454" s="624"/>
      <c r="C454" s="380" t="s">
        <v>584</v>
      </c>
      <c r="D454" s="341"/>
      <c r="E454" s="242">
        <v>34000</v>
      </c>
      <c r="F454" s="482">
        <v>60000</v>
      </c>
      <c r="G454" s="482"/>
      <c r="H454" s="482"/>
      <c r="I454" s="441"/>
      <c r="J454" s="658"/>
      <c r="K454" s="322"/>
      <c r="R454" s="88"/>
    </row>
    <row r="455" spans="1:18" s="96" customFormat="1" ht="22.5" customHeight="1" x14ac:dyDescent="0.2">
      <c r="A455" s="616">
        <v>920</v>
      </c>
      <c r="B455" s="624"/>
      <c r="C455" s="380" t="s">
        <v>585</v>
      </c>
      <c r="D455" s="499"/>
      <c r="E455" s="327"/>
      <c r="F455" s="663"/>
      <c r="G455" s="663">
        <v>10000</v>
      </c>
      <c r="H455" s="663">
        <v>10000</v>
      </c>
      <c r="I455" s="440"/>
      <c r="J455" s="658"/>
      <c r="K455" s="322"/>
      <c r="R455" s="88"/>
    </row>
    <row r="456" spans="1:18" ht="22.5" x14ac:dyDescent="0.2">
      <c r="A456" s="616">
        <v>920</v>
      </c>
      <c r="B456" s="624"/>
      <c r="C456" s="587" t="s">
        <v>586</v>
      </c>
      <c r="D456" s="371"/>
      <c r="E456" s="327">
        <v>7000</v>
      </c>
      <c r="F456" s="663"/>
      <c r="G456" s="663"/>
      <c r="H456" s="663"/>
      <c r="I456" s="441"/>
      <c r="J456" s="658"/>
      <c r="K456" s="322"/>
      <c r="R456" s="83"/>
    </row>
    <row r="457" spans="1:18" ht="22.5" x14ac:dyDescent="0.2">
      <c r="A457" s="616">
        <v>920</v>
      </c>
      <c r="B457" s="624"/>
      <c r="C457" s="587" t="s">
        <v>587</v>
      </c>
      <c r="D457" s="371"/>
      <c r="E457" s="327">
        <v>9000</v>
      </c>
      <c r="F457" s="663"/>
      <c r="G457" s="663"/>
      <c r="H457" s="663"/>
      <c r="I457" s="441"/>
      <c r="J457" s="658"/>
      <c r="K457" s="322"/>
      <c r="R457" s="83"/>
    </row>
    <row r="458" spans="1:18" x14ac:dyDescent="0.2">
      <c r="A458" s="616">
        <v>920</v>
      </c>
      <c r="B458" s="624"/>
      <c r="C458" s="587" t="s">
        <v>588</v>
      </c>
      <c r="D458" s="371"/>
      <c r="E458" s="327">
        <v>5000</v>
      </c>
      <c r="F458" s="663"/>
      <c r="G458" s="663"/>
      <c r="H458" s="663"/>
      <c r="I458" s="441"/>
      <c r="J458" s="658"/>
      <c r="K458" s="322"/>
      <c r="R458" s="83"/>
    </row>
    <row r="459" spans="1:18" s="96" customFormat="1" ht="12.75" x14ac:dyDescent="0.2">
      <c r="A459" s="616">
        <v>920</v>
      </c>
      <c r="B459" s="624"/>
      <c r="C459" s="326"/>
      <c r="D459" s="788"/>
      <c r="E459" s="242"/>
      <c r="F459" s="482"/>
      <c r="G459" s="482"/>
      <c r="H459" s="482"/>
      <c r="I459" s="441"/>
      <c r="J459" s="658"/>
      <c r="K459" s="322"/>
      <c r="R459" s="88"/>
    </row>
    <row r="460" spans="1:18" s="96" customFormat="1" ht="12.75" x14ac:dyDescent="0.2">
      <c r="A460" s="616">
        <v>920</v>
      </c>
      <c r="B460" s="617" t="s">
        <v>30</v>
      </c>
      <c r="C460" s="470" t="s">
        <v>115</v>
      </c>
      <c r="D460" s="491">
        <v>25000</v>
      </c>
      <c r="E460" s="491">
        <v>16000</v>
      </c>
      <c r="F460" s="491">
        <v>18000</v>
      </c>
      <c r="G460" s="491">
        <v>20000</v>
      </c>
      <c r="H460" s="491">
        <v>20000</v>
      </c>
      <c r="I460" s="651"/>
      <c r="J460" s="658"/>
      <c r="K460" s="322"/>
      <c r="R460" s="88"/>
    </row>
    <row r="461" spans="1:18" x14ac:dyDescent="0.2">
      <c r="A461" s="616">
        <v>920</v>
      </c>
      <c r="B461" s="617"/>
      <c r="C461" s="130" t="s">
        <v>114</v>
      </c>
      <c r="D461" s="466">
        <v>25000</v>
      </c>
      <c r="E461" s="207">
        <v>16000</v>
      </c>
      <c r="F461" s="190">
        <v>18000</v>
      </c>
      <c r="G461" s="190">
        <v>20000</v>
      </c>
      <c r="H461" s="190">
        <v>20000</v>
      </c>
      <c r="I461" s="439"/>
      <c r="J461" s="658"/>
      <c r="K461" s="322"/>
      <c r="R461" s="83"/>
    </row>
    <row r="462" spans="1:18" x14ac:dyDescent="0.2">
      <c r="A462" s="616">
        <v>920</v>
      </c>
      <c r="B462" s="617"/>
      <c r="C462" s="475" t="s">
        <v>197</v>
      </c>
      <c r="D462" s="476"/>
      <c r="E462" s="477"/>
      <c r="F462" s="478"/>
      <c r="G462" s="478"/>
      <c r="H462" s="478"/>
      <c r="I462" s="440"/>
      <c r="J462" s="324"/>
      <c r="K462" s="322"/>
      <c r="R462" s="83"/>
    </row>
    <row r="463" spans="1:18" ht="22.5" x14ac:dyDescent="0.2">
      <c r="A463" s="616">
        <v>920</v>
      </c>
      <c r="B463" s="624"/>
      <c r="C463" s="378" t="s">
        <v>322</v>
      </c>
      <c r="D463" s="341">
        <v>25000</v>
      </c>
      <c r="E463" s="242"/>
      <c r="F463" s="482">
        <v>10000</v>
      </c>
      <c r="G463" s="482">
        <v>20000</v>
      </c>
      <c r="H463" s="482">
        <v>20000</v>
      </c>
      <c r="I463" s="439"/>
      <c r="J463" s="658"/>
      <c r="K463" s="322"/>
      <c r="R463" s="83"/>
    </row>
    <row r="464" spans="1:18" x14ac:dyDescent="0.2">
      <c r="A464" s="616">
        <v>920</v>
      </c>
      <c r="B464" s="624"/>
      <c r="C464" s="587" t="s">
        <v>598</v>
      </c>
      <c r="D464" s="341"/>
      <c r="E464" s="242">
        <v>13000</v>
      </c>
      <c r="F464" s="482"/>
      <c r="G464" s="482"/>
      <c r="H464" s="482"/>
      <c r="I464" s="441"/>
      <c r="K464" s="322"/>
      <c r="R464" s="83"/>
    </row>
    <row r="465" spans="1:18" ht="22.5" x14ac:dyDescent="0.2">
      <c r="A465" s="616">
        <v>920</v>
      </c>
      <c r="B465" s="624"/>
      <c r="C465" s="378" t="s">
        <v>600</v>
      </c>
      <c r="D465" s="341"/>
      <c r="E465" s="242">
        <v>3000</v>
      </c>
      <c r="F465" s="482">
        <v>8000</v>
      </c>
      <c r="G465" s="482"/>
      <c r="H465" s="482"/>
      <c r="I465" s="441"/>
      <c r="J465" s="658"/>
      <c r="K465" s="322"/>
      <c r="R465" s="83"/>
    </row>
    <row r="466" spans="1:18" x14ac:dyDescent="0.2">
      <c r="A466" s="616">
        <v>920</v>
      </c>
      <c r="B466" s="624"/>
      <c r="C466" s="378"/>
      <c r="D466" s="341"/>
      <c r="E466" s="242"/>
      <c r="F466" s="482"/>
      <c r="G466" s="482"/>
      <c r="H466" s="482"/>
      <c r="I466" s="441"/>
      <c r="J466" s="324"/>
      <c r="R466" s="83"/>
    </row>
    <row r="467" spans="1:18" x14ac:dyDescent="0.2">
      <c r="A467" s="616">
        <v>920</v>
      </c>
      <c r="B467" s="617" t="s">
        <v>33</v>
      </c>
      <c r="C467" s="470" t="s">
        <v>401</v>
      </c>
      <c r="D467" s="467">
        <v>115000</v>
      </c>
      <c r="E467" s="467">
        <v>118000</v>
      </c>
      <c r="F467" s="467">
        <v>122000</v>
      </c>
      <c r="G467" s="467">
        <v>132000</v>
      </c>
      <c r="H467" s="467">
        <v>132000</v>
      </c>
      <c r="I467" s="442"/>
      <c r="R467" s="83"/>
    </row>
    <row r="468" spans="1:18" x14ac:dyDescent="0.2">
      <c r="A468" s="616">
        <v>920</v>
      </c>
      <c r="B468" s="617"/>
      <c r="C468" s="130" t="s">
        <v>114</v>
      </c>
      <c r="D468" s="466">
        <v>115000</v>
      </c>
      <c r="E468" s="207">
        <v>118000</v>
      </c>
      <c r="F468" s="190">
        <v>122000</v>
      </c>
      <c r="G468" s="190">
        <v>132000</v>
      </c>
      <c r="H468" s="190">
        <v>132000</v>
      </c>
      <c r="I468" s="439"/>
      <c r="J468" s="658"/>
      <c r="R468" s="83"/>
    </row>
    <row r="469" spans="1:18" s="96" customFormat="1" ht="12.75" x14ac:dyDescent="0.2">
      <c r="A469" s="616">
        <v>920</v>
      </c>
      <c r="B469" s="617"/>
      <c r="C469" s="475" t="s">
        <v>197</v>
      </c>
      <c r="D469" s="476"/>
      <c r="E469" s="477"/>
      <c r="F469" s="478"/>
      <c r="G469" s="478"/>
      <c r="H469" s="478"/>
      <c r="I469" s="440"/>
      <c r="J469" s="658"/>
      <c r="K469" s="321"/>
      <c r="R469" s="88"/>
    </row>
    <row r="470" spans="1:18" s="96" customFormat="1" ht="12.75" x14ac:dyDescent="0.2">
      <c r="A470" s="616">
        <v>920</v>
      </c>
      <c r="B470" s="617"/>
      <c r="C470" s="377" t="s">
        <v>759</v>
      </c>
      <c r="D470" s="371">
        <v>101000</v>
      </c>
      <c r="E470" s="339">
        <v>101000</v>
      </c>
      <c r="F470" s="663">
        <v>110000</v>
      </c>
      <c r="G470" s="663">
        <v>120000</v>
      </c>
      <c r="H470" s="663">
        <v>120000</v>
      </c>
      <c r="I470" s="342"/>
      <c r="J470" s="658"/>
      <c r="K470" s="322"/>
      <c r="R470" s="88"/>
    </row>
    <row r="471" spans="1:18" s="96" customFormat="1" ht="12.75" x14ac:dyDescent="0.2">
      <c r="A471" s="616">
        <v>920</v>
      </c>
      <c r="B471" s="617"/>
      <c r="C471" s="761" t="s">
        <v>245</v>
      </c>
      <c r="D471" s="499">
        <v>5000</v>
      </c>
      <c r="E471" s="339">
        <v>5000</v>
      </c>
      <c r="F471" s="492">
        <v>5000</v>
      </c>
      <c r="G471" s="492">
        <v>5000</v>
      </c>
      <c r="H471" s="492">
        <v>5000</v>
      </c>
      <c r="I471" s="342"/>
      <c r="J471" s="658"/>
      <c r="K471" s="322"/>
      <c r="R471" s="88"/>
    </row>
    <row r="472" spans="1:18" s="96" customFormat="1" ht="12.75" x14ac:dyDescent="0.2">
      <c r="A472" s="616">
        <v>920</v>
      </c>
      <c r="B472" s="617"/>
      <c r="C472" s="377" t="s">
        <v>334</v>
      </c>
      <c r="D472" s="499">
        <v>5000</v>
      </c>
      <c r="E472" s="339">
        <v>5000</v>
      </c>
      <c r="F472" s="492">
        <v>5000</v>
      </c>
      <c r="G472" s="492">
        <v>5000</v>
      </c>
      <c r="H472" s="492">
        <v>5000</v>
      </c>
      <c r="I472" s="342"/>
      <c r="J472" s="658"/>
      <c r="K472" s="322"/>
      <c r="R472" s="88"/>
    </row>
    <row r="473" spans="1:18" s="96" customFormat="1" ht="12.75" x14ac:dyDescent="0.2">
      <c r="A473" s="616">
        <v>920</v>
      </c>
      <c r="B473" s="617"/>
      <c r="C473" s="799" t="s">
        <v>758</v>
      </c>
      <c r="D473" s="499">
        <v>4000</v>
      </c>
      <c r="E473" s="339">
        <v>2000</v>
      </c>
      <c r="F473" s="492">
        <v>2000</v>
      </c>
      <c r="G473" s="492">
        <v>2000</v>
      </c>
      <c r="H473" s="492">
        <v>2000</v>
      </c>
      <c r="I473" s="342"/>
      <c r="J473" s="658"/>
      <c r="K473" s="322"/>
      <c r="R473" s="88"/>
    </row>
    <row r="474" spans="1:18" s="96" customFormat="1" ht="12.75" x14ac:dyDescent="0.2">
      <c r="A474" s="616">
        <v>920</v>
      </c>
      <c r="B474" s="617"/>
      <c r="C474" s="377" t="s">
        <v>757</v>
      </c>
      <c r="D474" s="499"/>
      <c r="E474" s="339">
        <v>5000</v>
      </c>
      <c r="F474" s="492"/>
      <c r="G474" s="492"/>
      <c r="H474" s="492"/>
      <c r="I474" s="342"/>
      <c r="J474" s="658"/>
      <c r="K474" s="322"/>
      <c r="R474" s="88"/>
    </row>
    <row r="475" spans="1:18" s="96" customFormat="1" ht="12.75" x14ac:dyDescent="0.2">
      <c r="A475" s="616">
        <v>920</v>
      </c>
      <c r="B475" s="617"/>
      <c r="C475" s="377"/>
      <c r="D475" s="499"/>
      <c r="E475" s="339"/>
      <c r="F475" s="492"/>
      <c r="G475" s="492"/>
      <c r="H475" s="492"/>
      <c r="I475" s="342"/>
      <c r="J475" s="658"/>
      <c r="K475" s="322"/>
      <c r="R475" s="88"/>
    </row>
    <row r="476" spans="1:18" s="96" customFormat="1" ht="12.75" x14ac:dyDescent="0.2">
      <c r="A476" s="616">
        <v>920</v>
      </c>
      <c r="B476" s="617" t="s">
        <v>34</v>
      </c>
      <c r="C476" s="470" t="s">
        <v>109</v>
      </c>
      <c r="D476" s="467">
        <v>0</v>
      </c>
      <c r="E476" s="467">
        <v>0</v>
      </c>
      <c r="F476" s="467">
        <v>2750</v>
      </c>
      <c r="G476" s="467">
        <v>0</v>
      </c>
      <c r="H476" s="467">
        <v>0</v>
      </c>
      <c r="I476" s="442"/>
      <c r="J476" s="658"/>
      <c r="K476" s="322"/>
      <c r="R476" s="88"/>
    </row>
    <row r="477" spans="1:18" s="96" customFormat="1" ht="12.75" x14ac:dyDescent="0.2">
      <c r="A477" s="616">
        <v>920</v>
      </c>
      <c r="B477" s="617"/>
      <c r="C477" s="130" t="s">
        <v>114</v>
      </c>
      <c r="D477" s="466">
        <v>0</v>
      </c>
      <c r="E477" s="207">
        <v>0</v>
      </c>
      <c r="F477" s="190">
        <v>2750</v>
      </c>
      <c r="G477" s="190">
        <v>0</v>
      </c>
      <c r="H477" s="190">
        <v>0</v>
      </c>
      <c r="I477" s="439"/>
      <c r="J477" s="658"/>
      <c r="K477" s="322"/>
      <c r="R477" s="88"/>
    </row>
    <row r="478" spans="1:18" s="108" customFormat="1" ht="12.75" x14ac:dyDescent="0.2">
      <c r="A478" s="616">
        <v>920</v>
      </c>
      <c r="B478" s="617"/>
      <c r="C478" s="475" t="s">
        <v>197</v>
      </c>
      <c r="D478" s="476"/>
      <c r="E478" s="477"/>
      <c r="F478" s="478"/>
      <c r="G478" s="478"/>
      <c r="H478" s="478"/>
      <c r="I478" s="440"/>
      <c r="J478" s="658"/>
      <c r="K478" s="322"/>
      <c r="R478" s="104"/>
    </row>
    <row r="479" spans="1:18" s="108" customFormat="1" ht="12.75" x14ac:dyDescent="0.2">
      <c r="A479" s="616">
        <v>920</v>
      </c>
      <c r="B479" s="617"/>
      <c r="C479" s="331" t="s">
        <v>756</v>
      </c>
      <c r="D479" s="476"/>
      <c r="E479" s="477"/>
      <c r="F479" s="478">
        <v>2750</v>
      </c>
      <c r="G479" s="478"/>
      <c r="H479" s="478"/>
      <c r="I479" s="440"/>
      <c r="J479" s="658"/>
      <c r="K479" s="322"/>
      <c r="R479" s="104"/>
    </row>
    <row r="480" spans="1:18" s="108" customFormat="1" ht="12.75" x14ac:dyDescent="0.2">
      <c r="A480" s="616">
        <v>920</v>
      </c>
      <c r="B480" s="617"/>
      <c r="C480" s="475"/>
      <c r="D480" s="476"/>
      <c r="E480" s="477"/>
      <c r="F480" s="478"/>
      <c r="G480" s="478"/>
      <c r="H480" s="478"/>
      <c r="I480" s="440"/>
      <c r="J480" s="658"/>
      <c r="K480" s="322"/>
      <c r="R480" s="104"/>
    </row>
    <row r="481" spans="1:18" s="96" customFormat="1" ht="12.75" x14ac:dyDescent="0.2">
      <c r="A481" s="616">
        <v>920</v>
      </c>
      <c r="B481" s="617" t="s">
        <v>37</v>
      </c>
      <c r="C481" s="470" t="s">
        <v>110</v>
      </c>
      <c r="D481" s="463">
        <v>1792.5</v>
      </c>
      <c r="E481" s="463">
        <v>3700</v>
      </c>
      <c r="F481" s="463">
        <v>1200</v>
      </c>
      <c r="G481" s="463">
        <v>200</v>
      </c>
      <c r="H481" s="463">
        <v>200</v>
      </c>
      <c r="I481" s="70"/>
      <c r="J481" s="324"/>
      <c r="K481" s="322"/>
      <c r="R481" s="88"/>
    </row>
    <row r="482" spans="1:18" s="96" customFormat="1" ht="12.75" x14ac:dyDescent="0.2">
      <c r="A482" s="616">
        <v>920</v>
      </c>
      <c r="B482" s="617"/>
      <c r="C482" s="130" t="s">
        <v>114</v>
      </c>
      <c r="D482" s="466">
        <v>1792.5</v>
      </c>
      <c r="E482" s="207">
        <v>3700</v>
      </c>
      <c r="F482" s="190">
        <v>1200</v>
      </c>
      <c r="G482" s="190">
        <v>200</v>
      </c>
      <c r="H482" s="190">
        <v>200</v>
      </c>
      <c r="I482" s="439"/>
      <c r="J482" s="323"/>
      <c r="K482" s="322"/>
      <c r="R482" s="88"/>
    </row>
    <row r="483" spans="1:18" s="96" customFormat="1" ht="12.75" x14ac:dyDescent="0.2">
      <c r="A483" s="616">
        <v>920</v>
      </c>
      <c r="B483" s="617"/>
      <c r="C483" s="475" t="s">
        <v>197</v>
      </c>
      <c r="D483" s="476"/>
      <c r="E483" s="477"/>
      <c r="F483" s="478"/>
      <c r="G483" s="478"/>
      <c r="H483" s="478"/>
      <c r="I483" s="440"/>
      <c r="J483" s="658"/>
      <c r="K483" s="322"/>
      <c r="R483" s="88"/>
    </row>
    <row r="484" spans="1:18" s="109" customFormat="1" ht="12.75" x14ac:dyDescent="0.2">
      <c r="A484" s="616">
        <v>920</v>
      </c>
      <c r="B484" s="617"/>
      <c r="C484" s="380" t="s">
        <v>317</v>
      </c>
      <c r="D484" s="499">
        <v>500</v>
      </c>
      <c r="E484" s="242"/>
      <c r="F484" s="482"/>
      <c r="G484" s="482"/>
      <c r="H484" s="482"/>
      <c r="I484" s="441"/>
      <c r="J484" s="658"/>
      <c r="K484" s="322"/>
      <c r="R484" s="104"/>
    </row>
    <row r="485" spans="1:18" s="109" customFormat="1" ht="12.75" x14ac:dyDescent="0.2">
      <c r="A485" s="616">
        <v>920</v>
      </c>
      <c r="B485" s="617"/>
      <c r="C485" s="380" t="s">
        <v>653</v>
      </c>
      <c r="D485" s="499">
        <v>1000</v>
      </c>
      <c r="E485" s="242">
        <v>500</v>
      </c>
      <c r="F485" s="482"/>
      <c r="G485" s="482"/>
      <c r="H485" s="482"/>
      <c r="I485" s="441"/>
      <c r="J485" s="658"/>
      <c r="K485" s="322"/>
      <c r="R485" s="104"/>
    </row>
    <row r="486" spans="1:18" s="109" customFormat="1" ht="12.75" x14ac:dyDescent="0.2">
      <c r="A486" s="616">
        <v>920</v>
      </c>
      <c r="B486" s="617"/>
      <c r="C486" s="377" t="s">
        <v>346</v>
      </c>
      <c r="D486" s="499">
        <v>292.5</v>
      </c>
      <c r="E486" s="242"/>
      <c r="F486" s="482"/>
      <c r="G486" s="482"/>
      <c r="H486" s="482"/>
      <c r="I486" s="441"/>
      <c r="J486" s="658"/>
      <c r="K486" s="322"/>
      <c r="R486" s="104"/>
    </row>
    <row r="487" spans="1:18" s="109" customFormat="1" ht="12.75" x14ac:dyDescent="0.2">
      <c r="A487" s="616">
        <v>920</v>
      </c>
      <c r="B487" s="617"/>
      <c r="C487" s="377" t="s">
        <v>750</v>
      </c>
      <c r="D487" s="341"/>
      <c r="E487" s="242">
        <v>1000</v>
      </c>
      <c r="F487" s="482"/>
      <c r="G487" s="482"/>
      <c r="H487" s="482"/>
      <c r="I487" s="441"/>
      <c r="J487" s="658"/>
      <c r="K487" s="322"/>
      <c r="R487" s="104"/>
    </row>
    <row r="488" spans="1:18" s="109" customFormat="1" ht="12.75" customHeight="1" x14ac:dyDescent="0.2">
      <c r="A488" s="616">
        <v>920</v>
      </c>
      <c r="B488" s="617"/>
      <c r="C488" s="587" t="s">
        <v>656</v>
      </c>
      <c r="D488" s="499"/>
      <c r="E488" s="327">
        <v>200</v>
      </c>
      <c r="F488" s="663">
        <v>200</v>
      </c>
      <c r="G488" s="663">
        <v>200</v>
      </c>
      <c r="H488" s="663">
        <v>200</v>
      </c>
      <c r="I488" s="441"/>
      <c r="J488" s="658"/>
      <c r="K488" s="322"/>
      <c r="R488" s="104"/>
    </row>
    <row r="489" spans="1:18" s="109" customFormat="1" ht="22.5" x14ac:dyDescent="0.2">
      <c r="A489" s="616">
        <v>920</v>
      </c>
      <c r="B489" s="617"/>
      <c r="C489" s="587" t="s">
        <v>655</v>
      </c>
      <c r="D489" s="499"/>
      <c r="E489" s="327">
        <v>2000</v>
      </c>
      <c r="F489" s="663"/>
      <c r="G489" s="663"/>
      <c r="H489" s="663"/>
      <c r="I489" s="441"/>
      <c r="J489" s="658"/>
      <c r="K489" s="322"/>
      <c r="R489" s="104"/>
    </row>
    <row r="490" spans="1:18" s="109" customFormat="1" ht="12.75" x14ac:dyDescent="0.2">
      <c r="A490" s="616">
        <v>920</v>
      </c>
      <c r="B490" s="617"/>
      <c r="C490" s="587" t="s">
        <v>654</v>
      </c>
      <c r="D490" s="499"/>
      <c r="E490" s="327"/>
      <c r="F490" s="663">
        <v>1000</v>
      </c>
      <c r="G490" s="663"/>
      <c r="H490" s="663"/>
      <c r="I490" s="441"/>
      <c r="J490" s="658"/>
      <c r="K490" s="322"/>
      <c r="R490" s="104"/>
    </row>
    <row r="491" spans="1:18" s="109" customFormat="1" ht="12.75" x14ac:dyDescent="0.2">
      <c r="A491" s="616">
        <v>920</v>
      </c>
      <c r="B491" s="617"/>
      <c r="C491" s="330"/>
      <c r="D491" s="341"/>
      <c r="E491" s="242"/>
      <c r="F491" s="482"/>
      <c r="G491" s="482"/>
      <c r="H491" s="482"/>
      <c r="I491" s="441"/>
      <c r="J491" s="658"/>
      <c r="K491" s="322"/>
      <c r="R491" s="104"/>
    </row>
    <row r="492" spans="1:18" x14ac:dyDescent="0.2">
      <c r="A492" s="616">
        <v>920</v>
      </c>
      <c r="B492" s="617" t="s">
        <v>41</v>
      </c>
      <c r="C492" s="470" t="s">
        <v>111</v>
      </c>
      <c r="D492" s="467">
        <v>112777.78</v>
      </c>
      <c r="E492" s="467">
        <v>156271.12</v>
      </c>
      <c r="F492" s="467">
        <v>216271.12</v>
      </c>
      <c r="G492" s="467">
        <v>216271.12</v>
      </c>
      <c r="H492" s="467">
        <v>173493.34</v>
      </c>
      <c r="I492" s="442"/>
      <c r="J492" s="324"/>
      <c r="K492" s="322"/>
      <c r="R492" s="83"/>
    </row>
    <row r="493" spans="1:18" s="96" customFormat="1" ht="12.75" x14ac:dyDescent="0.2">
      <c r="A493" s="616">
        <v>920</v>
      </c>
      <c r="B493" s="617"/>
      <c r="C493" s="130" t="s">
        <v>114</v>
      </c>
      <c r="D493" s="466">
        <v>112777.78</v>
      </c>
      <c r="E493" s="207">
        <v>156271.12</v>
      </c>
      <c r="F493" s="190">
        <v>216271.12</v>
      </c>
      <c r="G493" s="190">
        <v>216271.12</v>
      </c>
      <c r="H493" s="190">
        <v>173493.34</v>
      </c>
      <c r="I493" s="439"/>
      <c r="J493" s="323"/>
      <c r="K493" s="321"/>
      <c r="R493" s="88"/>
    </row>
    <row r="494" spans="1:18" x14ac:dyDescent="0.2">
      <c r="A494" s="616">
        <v>920</v>
      </c>
      <c r="B494" s="617"/>
      <c r="C494" s="475" t="s">
        <v>197</v>
      </c>
      <c r="D494" s="476"/>
      <c r="E494" s="477"/>
      <c r="F494" s="478"/>
      <c r="G494" s="478"/>
      <c r="H494" s="478"/>
      <c r="I494" s="440"/>
      <c r="J494" s="658"/>
      <c r="K494" s="322"/>
      <c r="R494" s="83"/>
    </row>
    <row r="495" spans="1:18" s="96" customFormat="1" ht="12.75" x14ac:dyDescent="0.2">
      <c r="A495" s="616">
        <v>920</v>
      </c>
      <c r="B495" s="617"/>
      <c r="C495" s="587" t="s">
        <v>748</v>
      </c>
      <c r="D495" s="493">
        <v>52777.78</v>
      </c>
      <c r="E495" s="340">
        <v>52777.78</v>
      </c>
      <c r="F495" s="494">
        <v>52777.78</v>
      </c>
      <c r="G495" s="494">
        <v>52777.78</v>
      </c>
      <c r="H495" s="494"/>
      <c r="I495" s="822"/>
      <c r="J495" s="658"/>
      <c r="K495" s="321"/>
      <c r="R495" s="88"/>
    </row>
    <row r="496" spans="1:18" s="96" customFormat="1" ht="22.5" x14ac:dyDescent="0.2">
      <c r="A496" s="616">
        <v>920</v>
      </c>
      <c r="B496" s="617"/>
      <c r="C496" s="586" t="s">
        <v>282</v>
      </c>
      <c r="D496" s="493">
        <v>30000</v>
      </c>
      <c r="E496" s="340">
        <v>40000</v>
      </c>
      <c r="F496" s="494">
        <v>40000</v>
      </c>
      <c r="G496" s="494">
        <v>40000</v>
      </c>
      <c r="H496" s="494">
        <v>40000</v>
      </c>
      <c r="I496" s="823"/>
      <c r="J496" s="658"/>
      <c r="K496" s="322"/>
      <c r="R496" s="88"/>
    </row>
    <row r="497" spans="1:18" s="96" customFormat="1" ht="12.75" x14ac:dyDescent="0.2">
      <c r="A497" s="616">
        <v>920</v>
      </c>
      <c r="B497" s="617"/>
      <c r="C497" s="587" t="s">
        <v>377</v>
      </c>
      <c r="D497" s="493">
        <v>30000</v>
      </c>
      <c r="E497" s="340">
        <v>40000</v>
      </c>
      <c r="F497" s="494">
        <v>100000</v>
      </c>
      <c r="G497" s="494">
        <v>100000</v>
      </c>
      <c r="H497" s="494">
        <v>110000</v>
      </c>
      <c r="I497" s="824"/>
      <c r="J497" s="658"/>
      <c r="K497" s="322"/>
      <c r="R497" s="88"/>
    </row>
    <row r="498" spans="1:18" s="96" customFormat="1" ht="12.75" x14ac:dyDescent="0.2">
      <c r="A498" s="616">
        <v>920</v>
      </c>
      <c r="B498" s="617"/>
      <c r="C498" s="737" t="s">
        <v>611</v>
      </c>
      <c r="D498" s="493"/>
      <c r="E498" s="340">
        <v>23493.34</v>
      </c>
      <c r="F498" s="494">
        <v>23493.34</v>
      </c>
      <c r="G498" s="494">
        <v>23493.34</v>
      </c>
      <c r="H498" s="494">
        <v>23493.34</v>
      </c>
      <c r="I498" s="822"/>
      <c r="J498" s="658"/>
      <c r="K498" s="322"/>
      <c r="R498" s="88"/>
    </row>
    <row r="499" spans="1:18" s="96" customFormat="1" ht="12.75" x14ac:dyDescent="0.2">
      <c r="A499" s="616">
        <v>920</v>
      </c>
      <c r="B499" s="617"/>
      <c r="C499" s="668"/>
      <c r="D499" s="493"/>
      <c r="E499" s="340"/>
      <c r="F499" s="494"/>
      <c r="G499" s="494"/>
      <c r="H499" s="494"/>
      <c r="I499" s="822"/>
      <c r="J499" s="658"/>
      <c r="K499" s="322"/>
      <c r="R499" s="88"/>
    </row>
    <row r="500" spans="1:18" s="96" customFormat="1" ht="12.75" x14ac:dyDescent="0.2">
      <c r="A500" s="616">
        <v>920</v>
      </c>
      <c r="B500" s="617" t="s">
        <v>47</v>
      </c>
      <c r="C500" s="517" t="s">
        <v>210</v>
      </c>
      <c r="D500" s="467">
        <v>500</v>
      </c>
      <c r="E500" s="467">
        <v>1000</v>
      </c>
      <c r="F500" s="467">
        <v>1000</v>
      </c>
      <c r="G500" s="467">
        <v>1000</v>
      </c>
      <c r="H500" s="467">
        <v>1000</v>
      </c>
      <c r="I500" s="442"/>
      <c r="J500" s="658"/>
      <c r="K500" s="321"/>
      <c r="R500" s="88"/>
    </row>
    <row r="501" spans="1:18" s="96" customFormat="1" ht="12.75" x14ac:dyDescent="0.2">
      <c r="A501" s="616">
        <v>920</v>
      </c>
      <c r="B501" s="469"/>
      <c r="C501" s="130" t="s">
        <v>114</v>
      </c>
      <c r="D501" s="495">
        <v>500</v>
      </c>
      <c r="E501" s="207">
        <v>1000</v>
      </c>
      <c r="F501" s="190">
        <v>1000</v>
      </c>
      <c r="G501" s="190">
        <v>1000</v>
      </c>
      <c r="H501" s="190">
        <v>1000</v>
      </c>
      <c r="I501" s="439"/>
      <c r="J501" s="658"/>
      <c r="K501" s="322"/>
      <c r="R501" s="88"/>
    </row>
    <row r="502" spans="1:18" x14ac:dyDescent="0.2">
      <c r="A502" s="616">
        <v>920</v>
      </c>
      <c r="B502" s="469"/>
      <c r="C502" s="475" t="s">
        <v>197</v>
      </c>
      <c r="D502" s="476"/>
      <c r="E502" s="477"/>
      <c r="F502" s="478"/>
      <c r="G502" s="478"/>
      <c r="H502" s="478"/>
      <c r="I502" s="440"/>
      <c r="J502" s="658"/>
      <c r="K502" s="322"/>
      <c r="R502" s="83"/>
    </row>
    <row r="503" spans="1:18" x14ac:dyDescent="0.2">
      <c r="A503" s="616">
        <v>920</v>
      </c>
      <c r="B503" s="469"/>
      <c r="C503" s="377" t="s">
        <v>348</v>
      </c>
      <c r="D503" s="499">
        <v>450</v>
      </c>
      <c r="E503" s="242">
        <v>500</v>
      </c>
      <c r="F503" s="482">
        <v>500</v>
      </c>
      <c r="G503" s="482">
        <v>500</v>
      </c>
      <c r="H503" s="482">
        <v>500</v>
      </c>
      <c r="I503" s="440"/>
      <c r="J503" s="658"/>
      <c r="K503" s="322"/>
      <c r="R503" s="83"/>
    </row>
    <row r="504" spans="1:18" s="96" customFormat="1" ht="12.75" x14ac:dyDescent="0.2">
      <c r="A504" s="616">
        <v>920</v>
      </c>
      <c r="B504" s="469"/>
      <c r="C504" s="377" t="s">
        <v>349</v>
      </c>
      <c r="D504" s="499">
        <v>50</v>
      </c>
      <c r="E504" s="242">
        <v>500</v>
      </c>
      <c r="F504" s="482">
        <v>500</v>
      </c>
      <c r="G504" s="482">
        <v>500</v>
      </c>
      <c r="H504" s="482">
        <v>500</v>
      </c>
      <c r="I504" s="440"/>
      <c r="J504" s="658"/>
      <c r="K504" s="321"/>
      <c r="R504" s="88"/>
    </row>
    <row r="505" spans="1:18" x14ac:dyDescent="0.2">
      <c r="A505" s="616">
        <v>920</v>
      </c>
      <c r="B505" s="469"/>
      <c r="C505" s="224"/>
      <c r="D505" s="341"/>
      <c r="E505" s="477"/>
      <c r="F505" s="478"/>
      <c r="G505" s="478"/>
      <c r="H505" s="478"/>
      <c r="I505" s="440"/>
      <c r="J505" s="658"/>
      <c r="K505" s="322"/>
      <c r="R505" s="83"/>
    </row>
    <row r="506" spans="1:18" x14ac:dyDescent="0.2">
      <c r="A506" s="616">
        <v>920</v>
      </c>
      <c r="B506" s="469" t="s">
        <v>50</v>
      </c>
      <c r="C506" s="470" t="s">
        <v>202</v>
      </c>
      <c r="D506" s="467">
        <v>8500</v>
      </c>
      <c r="E506" s="467">
        <v>4200</v>
      </c>
      <c r="F506" s="467">
        <v>4600</v>
      </c>
      <c r="G506" s="467">
        <v>5000</v>
      </c>
      <c r="H506" s="467">
        <v>5000</v>
      </c>
      <c r="I506" s="442"/>
      <c r="J506" s="658"/>
      <c r="R506" s="83"/>
    </row>
    <row r="507" spans="1:18" x14ac:dyDescent="0.2">
      <c r="A507" s="616">
        <v>920</v>
      </c>
      <c r="B507" s="469"/>
      <c r="C507" s="130" t="s">
        <v>114</v>
      </c>
      <c r="D507" s="466">
        <v>8500</v>
      </c>
      <c r="E507" s="352">
        <v>4200</v>
      </c>
      <c r="F507" s="190">
        <v>4600</v>
      </c>
      <c r="G507" s="190">
        <v>5000</v>
      </c>
      <c r="H507" s="190">
        <v>5000</v>
      </c>
      <c r="I507" s="439"/>
      <c r="J507" s="658"/>
      <c r="R507" s="83"/>
    </row>
    <row r="508" spans="1:18" s="82" customFormat="1" ht="12.75" x14ac:dyDescent="0.2">
      <c r="A508" s="616">
        <v>920</v>
      </c>
      <c r="B508" s="469"/>
      <c r="C508" s="475" t="s">
        <v>197</v>
      </c>
      <c r="D508" s="476"/>
      <c r="E508" s="477"/>
      <c r="F508" s="478"/>
      <c r="G508" s="478"/>
      <c r="H508" s="478"/>
      <c r="I508" s="440"/>
      <c r="J508" s="658"/>
      <c r="K508" s="321"/>
      <c r="R508" s="104"/>
    </row>
    <row r="509" spans="1:18" s="96" customFormat="1" ht="12.75" x14ac:dyDescent="0.2">
      <c r="A509" s="616">
        <v>920</v>
      </c>
      <c r="B509" s="469"/>
      <c r="C509" s="226" t="s">
        <v>735</v>
      </c>
      <c r="D509" s="341">
        <v>8500</v>
      </c>
      <c r="E509" s="242">
        <v>3000</v>
      </c>
      <c r="F509" s="482">
        <v>4600</v>
      </c>
      <c r="G509" s="482">
        <v>5000</v>
      </c>
      <c r="H509" s="482">
        <v>5000</v>
      </c>
      <c r="I509" s="441"/>
      <c r="J509" s="58"/>
      <c r="K509" s="322"/>
      <c r="R509" s="88"/>
    </row>
    <row r="510" spans="1:18" s="96" customFormat="1" ht="12.75" x14ac:dyDescent="0.2">
      <c r="A510" s="616">
        <v>920</v>
      </c>
      <c r="B510" s="469"/>
      <c r="C510" s="226" t="s">
        <v>749</v>
      </c>
      <c r="D510" s="341"/>
      <c r="E510" s="242">
        <v>1200</v>
      </c>
      <c r="F510" s="482"/>
      <c r="G510" s="482"/>
      <c r="H510" s="482"/>
      <c r="I510" s="441"/>
      <c r="J510" s="58"/>
      <c r="K510" s="322"/>
      <c r="R510" s="88"/>
    </row>
    <row r="511" spans="1:18" s="96" customFormat="1" ht="12.75" x14ac:dyDescent="0.2">
      <c r="A511" s="616">
        <v>920</v>
      </c>
      <c r="B511" s="469"/>
      <c r="C511" s="226"/>
      <c r="D511" s="341"/>
      <c r="E511" s="242"/>
      <c r="F511" s="482"/>
      <c r="G511" s="482"/>
      <c r="H511" s="482"/>
      <c r="I511" s="441"/>
      <c r="J511" s="58"/>
      <c r="K511" s="322"/>
      <c r="R511" s="88"/>
    </row>
    <row r="512" spans="1:18" s="96" customFormat="1" ht="12.75" x14ac:dyDescent="0.2">
      <c r="A512" s="616">
        <v>920</v>
      </c>
      <c r="B512" s="469" t="s">
        <v>56</v>
      </c>
      <c r="C512" s="470" t="s">
        <v>204</v>
      </c>
      <c r="D512" s="467">
        <v>350</v>
      </c>
      <c r="E512" s="467">
        <v>57068</v>
      </c>
      <c r="F512" s="467">
        <v>48068</v>
      </c>
      <c r="G512" s="467">
        <v>38968</v>
      </c>
      <c r="H512" s="467">
        <v>9968</v>
      </c>
      <c r="I512" s="442"/>
      <c r="J512" s="323"/>
      <c r="K512" s="322"/>
      <c r="R512" s="88"/>
    </row>
    <row r="513" spans="1:18" s="82" customFormat="1" ht="12.75" x14ac:dyDescent="0.2">
      <c r="A513" s="616">
        <v>920</v>
      </c>
      <c r="B513" s="469"/>
      <c r="C513" s="130" t="s">
        <v>114</v>
      </c>
      <c r="D513" s="466">
        <v>350</v>
      </c>
      <c r="E513" s="207">
        <v>57068</v>
      </c>
      <c r="F513" s="190">
        <v>48068</v>
      </c>
      <c r="G513" s="190">
        <v>38968</v>
      </c>
      <c r="H513" s="190">
        <v>9968</v>
      </c>
      <c r="I513" s="439"/>
      <c r="J513" s="323"/>
      <c r="K513" s="322"/>
      <c r="R513" s="104"/>
    </row>
    <row r="514" spans="1:18" s="96" customFormat="1" ht="12.75" x14ac:dyDescent="0.2">
      <c r="A514" s="616">
        <v>920</v>
      </c>
      <c r="B514" s="469"/>
      <c r="C514" s="475" t="s">
        <v>197</v>
      </c>
      <c r="D514" s="476"/>
      <c r="E514" s="477"/>
      <c r="F514" s="478"/>
      <c r="G514" s="478"/>
      <c r="H514" s="478"/>
      <c r="I514" s="440"/>
      <c r="J514" s="324"/>
      <c r="K514" s="321"/>
      <c r="R514" s="88"/>
    </row>
    <row r="515" spans="1:18" s="96" customFormat="1" ht="12.75" x14ac:dyDescent="0.2">
      <c r="A515" s="616">
        <v>920</v>
      </c>
      <c r="B515" s="469"/>
      <c r="C515" s="587" t="s">
        <v>608</v>
      </c>
      <c r="D515" s="341"/>
      <c r="E515" s="242">
        <v>12100</v>
      </c>
      <c r="F515" s="482">
        <v>9100</v>
      </c>
      <c r="G515" s="482"/>
      <c r="H515" s="482"/>
      <c r="I515" s="442"/>
      <c r="J515" s="324"/>
      <c r="K515" s="322"/>
      <c r="R515" s="88"/>
    </row>
    <row r="516" spans="1:18" s="96" customFormat="1" ht="12.75" x14ac:dyDescent="0.2">
      <c r="A516" s="616">
        <v>920</v>
      </c>
      <c r="B516" s="469"/>
      <c r="C516" s="738" t="s">
        <v>609</v>
      </c>
      <c r="D516" s="341"/>
      <c r="E516" s="242">
        <v>20000</v>
      </c>
      <c r="F516" s="482">
        <v>29000</v>
      </c>
      <c r="G516" s="482">
        <v>29000</v>
      </c>
      <c r="H516" s="482"/>
      <c r="I516" s="442"/>
      <c r="J516" s="324"/>
      <c r="K516" s="322"/>
      <c r="R516" s="80"/>
    </row>
    <row r="517" spans="1:18" s="82" customFormat="1" ht="12.75" x14ac:dyDescent="0.2">
      <c r="A517" s="616">
        <v>920</v>
      </c>
      <c r="B517" s="469"/>
      <c r="C517" s="587" t="s">
        <v>664</v>
      </c>
      <c r="D517" s="476"/>
      <c r="E517" s="327">
        <v>9968</v>
      </c>
      <c r="F517" s="663">
        <v>9968</v>
      </c>
      <c r="G517" s="663">
        <v>9968</v>
      </c>
      <c r="H517" s="663">
        <v>9968</v>
      </c>
      <c r="I517" s="440"/>
      <c r="J517" s="323"/>
      <c r="K517" s="322"/>
      <c r="R517" s="104"/>
    </row>
    <row r="518" spans="1:18" s="82" customFormat="1" ht="12.75" x14ac:dyDescent="0.2">
      <c r="A518" s="616">
        <v>920</v>
      </c>
      <c r="B518" s="469"/>
      <c r="C518" s="587" t="s">
        <v>610</v>
      </c>
      <c r="D518" s="476"/>
      <c r="E518" s="327">
        <v>15000</v>
      </c>
      <c r="F518" s="663"/>
      <c r="G518" s="663"/>
      <c r="H518" s="663"/>
      <c r="I518" s="440"/>
      <c r="J518" s="323"/>
      <c r="K518" s="322"/>
      <c r="R518" s="104"/>
    </row>
    <row r="519" spans="1:18" s="82" customFormat="1" ht="12.75" x14ac:dyDescent="0.2">
      <c r="A519" s="616">
        <v>920</v>
      </c>
      <c r="B519" s="469" t="s">
        <v>58</v>
      </c>
      <c r="C519" s="496" t="s">
        <v>211</v>
      </c>
      <c r="D519" s="467">
        <v>17000</v>
      </c>
      <c r="E519" s="467">
        <v>15400</v>
      </c>
      <c r="F519" s="467">
        <v>17200</v>
      </c>
      <c r="G519" s="467">
        <v>17200</v>
      </c>
      <c r="H519" s="467">
        <v>15700</v>
      </c>
      <c r="I519" s="442"/>
      <c r="J519" s="324"/>
      <c r="K519" s="322"/>
      <c r="R519" s="104"/>
    </row>
    <row r="520" spans="1:18" s="96" customFormat="1" ht="12.75" x14ac:dyDescent="0.2">
      <c r="A520" s="616">
        <v>920</v>
      </c>
      <c r="B520" s="469"/>
      <c r="C520" s="130" t="s">
        <v>114</v>
      </c>
      <c r="D520" s="466">
        <v>17000</v>
      </c>
      <c r="E520" s="207">
        <v>15400</v>
      </c>
      <c r="F520" s="190">
        <v>17200</v>
      </c>
      <c r="G520" s="190">
        <v>17200</v>
      </c>
      <c r="H520" s="190">
        <v>15700</v>
      </c>
      <c r="I520" s="439"/>
      <c r="J520" s="324"/>
      <c r="K520" s="321"/>
      <c r="R520" s="88"/>
    </row>
    <row r="521" spans="1:18" s="82" customFormat="1" ht="12.75" x14ac:dyDescent="0.2">
      <c r="A521" s="616">
        <v>920</v>
      </c>
      <c r="B521" s="469"/>
      <c r="C521" s="475" t="s">
        <v>197</v>
      </c>
      <c r="D521" s="476"/>
      <c r="E521" s="477"/>
      <c r="F521" s="478"/>
      <c r="G521" s="478"/>
      <c r="H521" s="478"/>
      <c r="I521" s="439"/>
      <c r="J521" s="324"/>
      <c r="K521" s="322"/>
      <c r="R521" s="104"/>
    </row>
    <row r="522" spans="1:18" x14ac:dyDescent="0.2">
      <c r="A522" s="616">
        <v>920</v>
      </c>
      <c r="B522" s="469"/>
      <c r="C522" s="587" t="s">
        <v>432</v>
      </c>
      <c r="D522" s="371">
        <v>3000</v>
      </c>
      <c r="E522" s="327">
        <v>4500</v>
      </c>
      <c r="F522" s="590">
        <v>6000</v>
      </c>
      <c r="G522" s="590">
        <v>3500</v>
      </c>
      <c r="H522" s="590">
        <v>6000</v>
      </c>
      <c r="I522" s="342"/>
      <c r="K522" s="322"/>
      <c r="R522" s="83"/>
    </row>
    <row r="523" spans="1:18" x14ac:dyDescent="0.2">
      <c r="A523" s="616">
        <v>920</v>
      </c>
      <c r="B523" s="469"/>
      <c r="C523" s="761" t="s">
        <v>434</v>
      </c>
      <c r="D523" s="371">
        <v>300</v>
      </c>
      <c r="E523" s="327">
        <v>300</v>
      </c>
      <c r="F523" s="663">
        <v>300</v>
      </c>
      <c r="G523" s="663">
        <v>300</v>
      </c>
      <c r="H523" s="663">
        <v>300</v>
      </c>
      <c r="I523" s="342"/>
      <c r="J523" s="324"/>
      <c r="R523" s="83"/>
    </row>
    <row r="524" spans="1:18" s="96" customFormat="1" ht="12.75" x14ac:dyDescent="0.2">
      <c r="A524" s="616">
        <v>920</v>
      </c>
      <c r="B524" s="469"/>
      <c r="C524" s="761" t="s">
        <v>431</v>
      </c>
      <c r="D524" s="371">
        <v>1400</v>
      </c>
      <c r="E524" s="327"/>
      <c r="F524" s="663">
        <v>400</v>
      </c>
      <c r="G524" s="663">
        <v>400</v>
      </c>
      <c r="H524" s="663">
        <v>400</v>
      </c>
      <c r="I524" s="342"/>
      <c r="J524" s="324"/>
      <c r="K524" s="321"/>
      <c r="R524" s="88"/>
    </row>
    <row r="525" spans="1:18" s="96" customFormat="1" ht="12.75" x14ac:dyDescent="0.2">
      <c r="A525" s="616">
        <v>920</v>
      </c>
      <c r="B525" s="469"/>
      <c r="C525" s="761" t="s">
        <v>435</v>
      </c>
      <c r="D525" s="371">
        <v>1000</v>
      </c>
      <c r="E525" s="327">
        <v>600</v>
      </c>
      <c r="F525" s="663"/>
      <c r="G525" s="663"/>
      <c r="H525" s="663"/>
      <c r="I525" s="342"/>
      <c r="J525" s="323"/>
      <c r="K525" s="321"/>
      <c r="R525" s="88"/>
    </row>
    <row r="526" spans="1:18" s="96" customFormat="1" ht="22.5" x14ac:dyDescent="0.2">
      <c r="A526" s="616">
        <v>920</v>
      </c>
      <c r="B526" s="469"/>
      <c r="C526" s="761" t="s">
        <v>436</v>
      </c>
      <c r="D526" s="371">
        <v>6300</v>
      </c>
      <c r="E526" s="327"/>
      <c r="F526" s="663"/>
      <c r="G526" s="663"/>
      <c r="H526" s="663"/>
      <c r="I526" s="342"/>
      <c r="J526" s="323"/>
      <c r="K526" s="321"/>
      <c r="R526" s="88"/>
    </row>
    <row r="527" spans="1:18" s="96" customFormat="1" ht="12.75" x14ac:dyDescent="0.2">
      <c r="A527" s="616">
        <v>920</v>
      </c>
      <c r="B527" s="469"/>
      <c r="C527" s="761" t="s">
        <v>437</v>
      </c>
      <c r="D527" s="371">
        <v>5000</v>
      </c>
      <c r="E527" s="327"/>
      <c r="F527" s="663"/>
      <c r="G527" s="663"/>
      <c r="H527" s="663"/>
      <c r="I527" s="342"/>
      <c r="J527" s="323"/>
      <c r="K527" s="321"/>
      <c r="R527" s="88"/>
    </row>
    <row r="528" spans="1:18" s="96" customFormat="1" ht="12.75" x14ac:dyDescent="0.2">
      <c r="A528" s="616">
        <v>920</v>
      </c>
      <c r="B528" s="469"/>
      <c r="C528" s="761" t="s">
        <v>438</v>
      </c>
      <c r="D528" s="371"/>
      <c r="E528" s="327">
        <v>5000</v>
      </c>
      <c r="F528" s="663">
        <v>8000</v>
      </c>
      <c r="G528" s="663">
        <v>8000</v>
      </c>
      <c r="H528" s="663"/>
      <c r="I528" s="342"/>
      <c r="J528" s="323"/>
      <c r="K528" s="322"/>
      <c r="R528" s="88"/>
    </row>
    <row r="529" spans="1:18" x14ac:dyDescent="0.2">
      <c r="A529" s="616">
        <v>920</v>
      </c>
      <c r="B529" s="469"/>
      <c r="C529" s="761" t="s">
        <v>441</v>
      </c>
      <c r="D529" s="371"/>
      <c r="E529" s="327">
        <v>5000</v>
      </c>
      <c r="F529" s="663">
        <v>2000</v>
      </c>
      <c r="G529" s="663"/>
      <c r="H529" s="663"/>
      <c r="I529" s="342"/>
      <c r="J529" s="324"/>
      <c r="K529" s="322"/>
      <c r="R529" s="83"/>
    </row>
    <row r="530" spans="1:18" x14ac:dyDescent="0.2">
      <c r="A530" s="616">
        <v>920</v>
      </c>
      <c r="B530" s="469"/>
      <c r="C530" s="761" t="s">
        <v>439</v>
      </c>
      <c r="D530" s="371"/>
      <c r="E530" s="327"/>
      <c r="F530" s="663"/>
      <c r="G530" s="663">
        <v>3000</v>
      </c>
      <c r="H530" s="663"/>
      <c r="I530" s="342"/>
      <c r="J530" s="324"/>
      <c r="K530" s="322"/>
      <c r="R530" s="83"/>
    </row>
    <row r="531" spans="1:18" s="96" customFormat="1" ht="12.75" x14ac:dyDescent="0.2">
      <c r="A531" s="616">
        <v>920</v>
      </c>
      <c r="B531" s="469"/>
      <c r="C531" s="761" t="s">
        <v>440</v>
      </c>
      <c r="D531" s="371"/>
      <c r="E531" s="327"/>
      <c r="F531" s="663"/>
      <c r="G531" s="663">
        <v>2000</v>
      </c>
      <c r="H531" s="663">
        <v>9000</v>
      </c>
      <c r="I531" s="342"/>
      <c r="J531" s="324"/>
      <c r="K531" s="321"/>
      <c r="R531" s="88"/>
    </row>
    <row r="532" spans="1:18" s="96" customFormat="1" ht="12.75" x14ac:dyDescent="0.2">
      <c r="A532" s="616">
        <v>920</v>
      </c>
      <c r="B532" s="469"/>
      <c r="C532" s="761" t="s">
        <v>433</v>
      </c>
      <c r="D532" s="371"/>
      <c r="E532" s="327"/>
      <c r="F532" s="663">
        <v>500</v>
      </c>
      <c r="G532" s="663"/>
      <c r="H532" s="663"/>
      <c r="I532" s="342"/>
      <c r="J532" s="324"/>
      <c r="K532" s="321"/>
      <c r="R532" s="88"/>
    </row>
    <row r="533" spans="1:18" s="96" customFormat="1" ht="12.75" x14ac:dyDescent="0.2">
      <c r="A533" s="616">
        <v>920</v>
      </c>
      <c r="B533" s="469" t="s">
        <v>191</v>
      </c>
      <c r="C533" s="496" t="s">
        <v>242</v>
      </c>
      <c r="D533" s="467">
        <v>0</v>
      </c>
      <c r="E533" s="467">
        <v>0</v>
      </c>
      <c r="F533" s="467">
        <v>0</v>
      </c>
      <c r="G533" s="467">
        <v>0</v>
      </c>
      <c r="H533" s="467">
        <v>0</v>
      </c>
      <c r="I533" s="442"/>
      <c r="J533" s="323"/>
      <c r="K533" s="322"/>
      <c r="R533" s="88"/>
    </row>
    <row r="534" spans="1:18" x14ac:dyDescent="0.2">
      <c r="A534" s="616">
        <v>920</v>
      </c>
      <c r="B534" s="469"/>
      <c r="C534" s="130" t="s">
        <v>243</v>
      </c>
      <c r="D534" s="466">
        <v>0</v>
      </c>
      <c r="E534" s="213">
        <v>0</v>
      </c>
      <c r="F534" s="131">
        <v>0</v>
      </c>
      <c r="G534" s="131">
        <v>0</v>
      </c>
      <c r="H534" s="131">
        <v>0</v>
      </c>
      <c r="I534" s="342"/>
      <c r="K534" s="322"/>
      <c r="R534" s="83"/>
    </row>
    <row r="535" spans="1:18" x14ac:dyDescent="0.2">
      <c r="A535" s="616">
        <v>920</v>
      </c>
      <c r="B535" s="469"/>
      <c r="C535" s="130"/>
      <c r="D535" s="466"/>
      <c r="E535" s="339"/>
      <c r="F535" s="492"/>
      <c r="G535" s="492"/>
      <c r="H535" s="492"/>
      <c r="I535" s="342"/>
      <c r="K535" s="322"/>
      <c r="R535" s="83"/>
    </row>
    <row r="536" spans="1:18" x14ac:dyDescent="0.2">
      <c r="A536" s="616">
        <v>920</v>
      </c>
      <c r="B536" s="617">
        <v>21</v>
      </c>
      <c r="C536" s="470" t="s">
        <v>400</v>
      </c>
      <c r="D536" s="467">
        <v>0</v>
      </c>
      <c r="E536" s="467">
        <v>0</v>
      </c>
      <c r="F536" s="467">
        <v>0</v>
      </c>
      <c r="G536" s="467">
        <v>0</v>
      </c>
      <c r="H536" s="467">
        <v>0</v>
      </c>
      <c r="I536" s="442"/>
      <c r="R536" s="83"/>
    </row>
    <row r="537" spans="1:18" x14ac:dyDescent="0.2">
      <c r="A537" s="616">
        <v>920</v>
      </c>
      <c r="B537" s="617"/>
      <c r="C537" s="130" t="s">
        <v>114</v>
      </c>
      <c r="D537" s="466">
        <v>0</v>
      </c>
      <c r="E537" s="207">
        <v>0</v>
      </c>
      <c r="F537" s="190">
        <v>0</v>
      </c>
      <c r="G537" s="190">
        <v>0</v>
      </c>
      <c r="H537" s="190">
        <v>0</v>
      </c>
      <c r="I537" s="439"/>
      <c r="J537" s="806"/>
      <c r="K537" s="322"/>
      <c r="L537" s="71"/>
      <c r="R537" s="83"/>
    </row>
    <row r="538" spans="1:18" s="96" customFormat="1" ht="12.75" x14ac:dyDescent="0.2">
      <c r="A538" s="616">
        <v>920</v>
      </c>
      <c r="B538" s="617"/>
      <c r="C538" s="475"/>
      <c r="D538" s="476"/>
      <c r="E538" s="477"/>
      <c r="F538" s="478"/>
      <c r="G538" s="478"/>
      <c r="H538" s="478"/>
      <c r="I538" s="440"/>
      <c r="J538" s="741"/>
      <c r="K538" s="842"/>
      <c r="L538" s="741"/>
      <c r="R538" s="88"/>
    </row>
    <row r="539" spans="1:18" s="96" customFormat="1" ht="12.75" x14ac:dyDescent="0.2">
      <c r="A539" s="458">
        <v>923</v>
      </c>
      <c r="B539" s="459" t="s">
        <v>15</v>
      </c>
      <c r="C539" s="460" t="s">
        <v>116</v>
      </c>
      <c r="D539" s="461">
        <v>180000</v>
      </c>
      <c r="E539" s="461">
        <v>333231.19</v>
      </c>
      <c r="F539" s="461">
        <v>235000</v>
      </c>
      <c r="G539" s="461">
        <v>235000</v>
      </c>
      <c r="H539" s="461">
        <v>235000</v>
      </c>
      <c r="I539" s="70"/>
      <c r="J539" s="843"/>
      <c r="K539" s="844"/>
      <c r="L539" s="805"/>
      <c r="M539" s="805"/>
      <c r="R539" s="88"/>
    </row>
    <row r="540" spans="1:18" s="96" customFormat="1" ht="12.75" x14ac:dyDescent="0.2">
      <c r="A540" s="616">
        <v>923</v>
      </c>
      <c r="B540" s="469" t="s">
        <v>13</v>
      </c>
      <c r="C540" s="517" t="s">
        <v>103</v>
      </c>
      <c r="D540" s="467">
        <v>0</v>
      </c>
      <c r="E540" s="467">
        <v>0</v>
      </c>
      <c r="F540" s="841" t="s">
        <v>15</v>
      </c>
      <c r="G540" s="841" t="s">
        <v>15</v>
      </c>
      <c r="H540" s="841" t="s">
        <v>15</v>
      </c>
      <c r="I540" s="652"/>
      <c r="J540" s="801"/>
      <c r="K540" s="801"/>
      <c r="L540" s="802"/>
      <c r="R540" s="88"/>
    </row>
    <row r="541" spans="1:18" x14ac:dyDescent="0.2">
      <c r="A541" s="616">
        <v>923</v>
      </c>
      <c r="B541" s="469"/>
      <c r="C541" s="526"/>
      <c r="D541" s="497"/>
      <c r="E541" s="498"/>
      <c r="F541" s="189"/>
      <c r="G541" s="189"/>
      <c r="H541" s="189"/>
      <c r="I541" s="442"/>
      <c r="J541" s="324"/>
      <c r="K541" s="391"/>
      <c r="L541" s="71"/>
      <c r="M541" s="71"/>
      <c r="N541" s="71"/>
      <c r="R541" s="83"/>
    </row>
    <row r="542" spans="1:18" x14ac:dyDescent="0.2">
      <c r="A542" s="616">
        <v>923</v>
      </c>
      <c r="B542" s="469" t="s">
        <v>20</v>
      </c>
      <c r="C542" s="470" t="s">
        <v>105</v>
      </c>
      <c r="D542" s="463">
        <v>8999.0349999999999</v>
      </c>
      <c r="E542" s="463">
        <v>13960.75</v>
      </c>
      <c r="F542" s="841" t="s">
        <v>15</v>
      </c>
      <c r="G542" s="841" t="s">
        <v>15</v>
      </c>
      <c r="H542" s="841" t="s">
        <v>15</v>
      </c>
      <c r="I542" s="652"/>
      <c r="J542" s="803"/>
      <c r="K542" s="803"/>
      <c r="L542" s="803"/>
      <c r="M542" s="71"/>
      <c r="N542" s="71"/>
      <c r="R542" s="83"/>
    </row>
    <row r="543" spans="1:18" s="96" customFormat="1" ht="12.75" x14ac:dyDescent="0.2">
      <c r="A543" s="616">
        <v>923</v>
      </c>
      <c r="B543" s="469"/>
      <c r="C543" s="377" t="s">
        <v>446</v>
      </c>
      <c r="D543" s="371">
        <v>24</v>
      </c>
      <c r="E543" s="327"/>
      <c r="F543" s="482"/>
      <c r="G543" s="482"/>
      <c r="H543" s="482"/>
      <c r="I543" s="441"/>
      <c r="J543" s="803"/>
      <c r="K543" s="803"/>
      <c r="L543" s="803"/>
      <c r="M543" s="71"/>
      <c r="R543" s="88"/>
    </row>
    <row r="544" spans="1:18" x14ac:dyDescent="0.2">
      <c r="A544" s="616">
        <v>923</v>
      </c>
      <c r="B544" s="469"/>
      <c r="C544" s="377" t="s">
        <v>447</v>
      </c>
      <c r="D544" s="371">
        <v>475</v>
      </c>
      <c r="E544" s="327">
        <v>24</v>
      </c>
      <c r="F544" s="492"/>
      <c r="G544" s="492"/>
      <c r="H544" s="492"/>
      <c r="I544" s="342"/>
      <c r="J544" s="324"/>
      <c r="K544" s="322"/>
      <c r="L544" s="71"/>
      <c r="M544" s="71"/>
      <c r="N544" s="71"/>
      <c r="O544" s="751"/>
      <c r="R544" s="83"/>
    </row>
    <row r="545" spans="1:18" x14ac:dyDescent="0.2">
      <c r="A545" s="616">
        <v>923</v>
      </c>
      <c r="B545" s="469"/>
      <c r="C545" s="377" t="s">
        <v>448</v>
      </c>
      <c r="D545" s="371">
        <v>10</v>
      </c>
      <c r="E545" s="327">
        <v>12</v>
      </c>
      <c r="F545" s="492"/>
      <c r="G545" s="492"/>
      <c r="H545" s="492"/>
      <c r="I545" s="342"/>
      <c r="J545" s="324"/>
      <c r="K545" s="322"/>
      <c r="L545" s="71"/>
      <c r="M545" s="71"/>
      <c r="N545" s="71"/>
      <c r="R545" s="83"/>
    </row>
    <row r="546" spans="1:18" x14ac:dyDescent="0.2">
      <c r="A546" s="616">
        <v>923</v>
      </c>
      <c r="B546" s="469"/>
      <c r="C546" s="377" t="s">
        <v>449</v>
      </c>
      <c r="D546" s="371"/>
      <c r="E546" s="327">
        <v>15</v>
      </c>
      <c r="F546" s="492"/>
      <c r="G546" s="492"/>
      <c r="H546" s="492"/>
      <c r="I546" s="342"/>
      <c r="J546" s="324"/>
      <c r="K546" s="322"/>
      <c r="R546" s="83"/>
    </row>
    <row r="547" spans="1:18" x14ac:dyDescent="0.2">
      <c r="A547" s="616">
        <v>923</v>
      </c>
      <c r="B547" s="469"/>
      <c r="C547" s="377" t="s">
        <v>450</v>
      </c>
      <c r="D547" s="371">
        <v>5</v>
      </c>
      <c r="E547" s="327">
        <v>15</v>
      </c>
      <c r="F547" s="492"/>
      <c r="G547" s="492"/>
      <c r="H547" s="492"/>
      <c r="I547" s="342"/>
      <c r="J547" s="324"/>
      <c r="K547" s="322"/>
      <c r="R547" s="83"/>
    </row>
    <row r="548" spans="1:18" x14ac:dyDescent="0.2">
      <c r="A548" s="616">
        <v>923</v>
      </c>
      <c r="B548" s="469"/>
      <c r="C548" s="380" t="s">
        <v>451</v>
      </c>
      <c r="D548" s="371"/>
      <c r="E548" s="327">
        <v>1300</v>
      </c>
      <c r="F548" s="492"/>
      <c r="G548" s="492"/>
      <c r="H548" s="492"/>
      <c r="I548" s="342"/>
      <c r="J548" s="324"/>
      <c r="K548" s="322"/>
      <c r="R548" s="83"/>
    </row>
    <row r="549" spans="1:18" x14ac:dyDescent="0.2">
      <c r="A549" s="616">
        <v>923</v>
      </c>
      <c r="B549" s="469"/>
      <c r="C549" s="377" t="s">
        <v>452</v>
      </c>
      <c r="D549" s="371">
        <v>600</v>
      </c>
      <c r="E549" s="327">
        <v>600</v>
      </c>
      <c r="F549" s="663"/>
      <c r="G549" s="663"/>
      <c r="H549" s="663"/>
      <c r="I549" s="342"/>
      <c r="J549" s="324"/>
      <c r="K549" s="322"/>
      <c r="R549" s="83"/>
    </row>
    <row r="550" spans="1:18" x14ac:dyDescent="0.2">
      <c r="A550" s="616">
        <v>923</v>
      </c>
      <c r="B550" s="469"/>
      <c r="C550" s="380" t="s">
        <v>453</v>
      </c>
      <c r="D550" s="371">
        <v>600</v>
      </c>
      <c r="E550" s="327">
        <v>600</v>
      </c>
      <c r="F550" s="663"/>
      <c r="G550" s="663"/>
      <c r="H550" s="663"/>
      <c r="I550" s="342"/>
      <c r="J550" s="324"/>
      <c r="K550" s="322"/>
      <c r="R550" s="83"/>
    </row>
    <row r="551" spans="1:18" x14ac:dyDescent="0.2">
      <c r="A551" s="616">
        <v>923</v>
      </c>
      <c r="B551" s="469"/>
      <c r="C551" s="377" t="s">
        <v>454</v>
      </c>
      <c r="D551" s="371">
        <v>74.625</v>
      </c>
      <c r="E551" s="327">
        <v>1000</v>
      </c>
      <c r="F551" s="663"/>
      <c r="G551" s="663"/>
      <c r="H551" s="663"/>
      <c r="I551" s="342"/>
      <c r="J551" s="324"/>
      <c r="K551" s="322"/>
      <c r="R551" s="83"/>
    </row>
    <row r="552" spans="1:18" x14ac:dyDescent="0.2">
      <c r="A552" s="616">
        <v>923</v>
      </c>
      <c r="B552" s="469"/>
      <c r="C552" s="377" t="s">
        <v>455</v>
      </c>
      <c r="D552" s="371"/>
      <c r="E552" s="327">
        <v>500</v>
      </c>
      <c r="F552" s="663"/>
      <c r="G552" s="663"/>
      <c r="H552" s="663"/>
      <c r="I552" s="342"/>
      <c r="J552" s="324"/>
      <c r="K552" s="322"/>
      <c r="R552" s="83"/>
    </row>
    <row r="553" spans="1:18" x14ac:dyDescent="0.2">
      <c r="A553" s="616">
        <v>923</v>
      </c>
      <c r="B553" s="469"/>
      <c r="C553" s="380" t="s">
        <v>456</v>
      </c>
      <c r="D553" s="371">
        <v>100</v>
      </c>
      <c r="E553" s="327">
        <v>50</v>
      </c>
      <c r="F553" s="663"/>
      <c r="G553" s="663"/>
      <c r="H553" s="663"/>
      <c r="I553" s="342"/>
      <c r="J553" s="324"/>
      <c r="K553" s="322"/>
      <c r="R553" s="83"/>
    </row>
    <row r="554" spans="1:18" s="96" customFormat="1" ht="12.75" x14ac:dyDescent="0.2">
      <c r="A554" s="616">
        <v>923</v>
      </c>
      <c r="B554" s="469"/>
      <c r="C554" s="380" t="s">
        <v>457</v>
      </c>
      <c r="D554" s="371"/>
      <c r="E554" s="327">
        <v>7500</v>
      </c>
      <c r="F554" s="663"/>
      <c r="G554" s="663"/>
      <c r="H554" s="663"/>
      <c r="I554" s="441"/>
      <c r="J554" s="323"/>
      <c r="K554" s="321"/>
      <c r="R554" s="88"/>
    </row>
    <row r="555" spans="1:18" x14ac:dyDescent="0.2">
      <c r="A555" s="616">
        <v>923</v>
      </c>
      <c r="B555" s="469"/>
      <c r="C555" s="380" t="s">
        <v>458</v>
      </c>
      <c r="D555" s="371"/>
      <c r="E555" s="327">
        <v>67</v>
      </c>
      <c r="F555" s="663"/>
      <c r="G555" s="663"/>
      <c r="H555" s="663"/>
      <c r="I555" s="441"/>
      <c r="J555" s="324"/>
      <c r="R555" s="83"/>
    </row>
    <row r="556" spans="1:18" s="89" customFormat="1" ht="13.5" thickBot="1" x14ac:dyDescent="0.25">
      <c r="A556" s="616">
        <v>923</v>
      </c>
      <c r="B556" s="469"/>
      <c r="C556" s="380" t="s">
        <v>459</v>
      </c>
      <c r="D556" s="371"/>
      <c r="E556" s="327">
        <v>281.25</v>
      </c>
      <c r="F556" s="663"/>
      <c r="G556" s="663"/>
      <c r="H556" s="663"/>
      <c r="I556" s="441"/>
      <c r="J556" s="324"/>
      <c r="R556" s="95"/>
    </row>
    <row r="557" spans="1:18" ht="12.75" customHeight="1" thickBot="1" x14ac:dyDescent="0.25">
      <c r="A557" s="616">
        <v>923</v>
      </c>
      <c r="B557" s="469"/>
      <c r="C557" s="380" t="s">
        <v>460</v>
      </c>
      <c r="D557" s="371"/>
      <c r="E557" s="327">
        <v>472.5</v>
      </c>
      <c r="F557" s="663"/>
      <c r="G557" s="663"/>
      <c r="H557" s="663"/>
      <c r="I557" s="441"/>
      <c r="J557" s="324"/>
      <c r="K557" s="89"/>
      <c r="R557" s="78"/>
    </row>
    <row r="558" spans="1:18" ht="22.5" x14ac:dyDescent="0.2">
      <c r="A558" s="616">
        <v>923</v>
      </c>
      <c r="B558" s="469"/>
      <c r="C558" s="380" t="s">
        <v>461</v>
      </c>
      <c r="D558" s="371"/>
      <c r="E558" s="327">
        <v>205</v>
      </c>
      <c r="F558" s="663"/>
      <c r="G558" s="663"/>
      <c r="H558" s="663"/>
      <c r="I558" s="441"/>
      <c r="J558" s="324"/>
      <c r="K558" s="89"/>
      <c r="R558" s="739"/>
    </row>
    <row r="559" spans="1:18" ht="12.75" x14ac:dyDescent="0.2">
      <c r="A559" s="616">
        <v>923</v>
      </c>
      <c r="B559" s="469"/>
      <c r="C559" s="380" t="s">
        <v>462</v>
      </c>
      <c r="D559" s="371">
        <v>2431</v>
      </c>
      <c r="E559" s="327"/>
      <c r="F559" s="663"/>
      <c r="G559" s="663"/>
      <c r="H559" s="663"/>
      <c r="I559" s="441"/>
      <c r="J559" s="324"/>
      <c r="K559" s="89"/>
      <c r="R559" s="739"/>
    </row>
    <row r="560" spans="1:18" ht="12.75" x14ac:dyDescent="0.2">
      <c r="A560" s="616">
        <v>923</v>
      </c>
      <c r="B560" s="469"/>
      <c r="C560" s="380" t="s">
        <v>463</v>
      </c>
      <c r="D560" s="371">
        <v>1865</v>
      </c>
      <c r="E560" s="327">
        <v>319</v>
      </c>
      <c r="F560" s="663"/>
      <c r="G560" s="663"/>
      <c r="H560" s="663"/>
      <c r="I560" s="441"/>
      <c r="J560" s="324"/>
      <c r="K560" s="89"/>
      <c r="R560" s="739"/>
    </row>
    <row r="561" spans="1:18" ht="12.75" x14ac:dyDescent="0.2">
      <c r="A561" s="616">
        <v>923</v>
      </c>
      <c r="B561" s="469"/>
      <c r="C561" s="380" t="s">
        <v>464</v>
      </c>
      <c r="D561" s="371">
        <v>39.700000000000003</v>
      </c>
      <c r="E561" s="327"/>
      <c r="F561" s="663"/>
      <c r="G561" s="663"/>
      <c r="H561" s="663"/>
      <c r="I561" s="441"/>
      <c r="J561" s="324"/>
      <c r="K561" s="89"/>
      <c r="R561" s="739"/>
    </row>
    <row r="562" spans="1:18" ht="12.75" x14ac:dyDescent="0.2">
      <c r="A562" s="616">
        <v>923</v>
      </c>
      <c r="B562" s="469"/>
      <c r="C562" s="380" t="s">
        <v>465</v>
      </c>
      <c r="D562" s="371"/>
      <c r="E562" s="327">
        <v>1000</v>
      </c>
      <c r="F562" s="663"/>
      <c r="G562" s="663"/>
      <c r="H562" s="663"/>
      <c r="I562" s="441"/>
      <c r="J562" s="324"/>
      <c r="K562" s="89"/>
      <c r="R562" s="739"/>
    </row>
    <row r="563" spans="1:18" ht="12.75" x14ac:dyDescent="0.2">
      <c r="A563" s="616">
        <v>923</v>
      </c>
      <c r="B563" s="469"/>
      <c r="C563" s="380" t="s">
        <v>751</v>
      </c>
      <c r="D563" s="371">
        <v>2774.71</v>
      </c>
      <c r="E563" s="327"/>
      <c r="F563" s="663"/>
      <c r="G563" s="663"/>
      <c r="H563" s="663"/>
      <c r="I563" s="441"/>
      <c r="J563" s="324"/>
      <c r="K563" s="89"/>
      <c r="R563" s="739"/>
    </row>
    <row r="564" spans="1:18" ht="12.75" customHeight="1" thickBot="1" x14ac:dyDescent="0.25">
      <c r="A564" s="616">
        <v>923</v>
      </c>
      <c r="B564" s="469"/>
      <c r="C564" s="326"/>
      <c r="D564" s="499"/>
      <c r="E564" s="373"/>
      <c r="F564" s="482"/>
      <c r="G564" s="482"/>
      <c r="H564" s="482"/>
      <c r="I564" s="441"/>
      <c r="J564" s="324"/>
      <c r="K564" s="89"/>
      <c r="R564" s="739"/>
    </row>
    <row r="565" spans="1:18" ht="12" thickBot="1" x14ac:dyDescent="0.25">
      <c r="A565" s="616">
        <v>923</v>
      </c>
      <c r="B565" s="469" t="s">
        <v>22</v>
      </c>
      <c r="C565" s="517" t="s">
        <v>106</v>
      </c>
      <c r="D565" s="467">
        <v>0</v>
      </c>
      <c r="E565" s="467">
        <v>15000</v>
      </c>
      <c r="F565" s="841" t="s">
        <v>15</v>
      </c>
      <c r="G565" s="841" t="s">
        <v>15</v>
      </c>
      <c r="H565" s="841" t="s">
        <v>15</v>
      </c>
      <c r="I565" s="652"/>
      <c r="K565" s="322"/>
      <c r="R565" s="78"/>
    </row>
    <row r="566" spans="1:18" ht="12.75" customHeight="1" x14ac:dyDescent="0.2">
      <c r="A566" s="616">
        <v>923</v>
      </c>
      <c r="B566" s="469"/>
      <c r="C566" s="426" t="s">
        <v>244</v>
      </c>
      <c r="D566" s="500"/>
      <c r="E566" s="339">
        <v>15000</v>
      </c>
      <c r="F566" s="131"/>
      <c r="G566" s="131"/>
      <c r="H566" s="131"/>
      <c r="I566" s="653"/>
      <c r="J566" s="324"/>
      <c r="K566" s="322"/>
      <c r="R566" s="110"/>
    </row>
    <row r="567" spans="1:18" ht="12.75" customHeight="1" x14ac:dyDescent="0.2">
      <c r="A567" s="616">
        <v>923</v>
      </c>
      <c r="B567" s="469"/>
      <c r="C567" s="426"/>
      <c r="D567" s="500"/>
      <c r="E567" s="339"/>
      <c r="F567" s="131"/>
      <c r="G567" s="131"/>
      <c r="H567" s="131"/>
      <c r="I567" s="653"/>
      <c r="J567" s="324"/>
      <c r="K567" s="322"/>
      <c r="R567" s="110"/>
    </row>
    <row r="568" spans="1:18" s="111" customFormat="1" ht="15.75" thickBot="1" x14ac:dyDescent="0.25">
      <c r="A568" s="616">
        <v>923</v>
      </c>
      <c r="B568" s="469" t="s">
        <v>26</v>
      </c>
      <c r="C568" s="517" t="s">
        <v>107</v>
      </c>
      <c r="D568" s="467">
        <v>4467</v>
      </c>
      <c r="E568" s="467">
        <v>1495</v>
      </c>
      <c r="F568" s="841" t="s">
        <v>15</v>
      </c>
      <c r="G568" s="841" t="s">
        <v>15</v>
      </c>
      <c r="H568" s="841" t="s">
        <v>15</v>
      </c>
      <c r="I568" s="652"/>
      <c r="J568" s="323"/>
      <c r="K568" s="321"/>
      <c r="R568" s="112"/>
    </row>
    <row r="569" spans="1:18" ht="22.5" x14ac:dyDescent="0.2">
      <c r="A569" s="616">
        <v>923</v>
      </c>
      <c r="B569" s="469"/>
      <c r="C569" s="380" t="s">
        <v>661</v>
      </c>
      <c r="D569" s="371">
        <v>4000</v>
      </c>
      <c r="E569" s="339">
        <v>1300</v>
      </c>
      <c r="F569" s="492"/>
      <c r="G569" s="131"/>
      <c r="H569" s="131"/>
      <c r="I569" s="438"/>
      <c r="K569" s="111"/>
    </row>
    <row r="570" spans="1:18" ht="22.5" x14ac:dyDescent="0.2">
      <c r="A570" s="616">
        <v>923</v>
      </c>
      <c r="B570" s="469"/>
      <c r="C570" s="380" t="s">
        <v>663</v>
      </c>
      <c r="D570" s="371">
        <v>167</v>
      </c>
      <c r="E570" s="339"/>
      <c r="F570" s="131"/>
      <c r="G570" s="131"/>
      <c r="H570" s="131"/>
      <c r="I570" s="438"/>
    </row>
    <row r="571" spans="1:18" ht="22.5" x14ac:dyDescent="0.2">
      <c r="A571" s="616">
        <v>923</v>
      </c>
      <c r="B571" s="469"/>
      <c r="C571" s="649" t="s">
        <v>752</v>
      </c>
      <c r="D571" s="528">
        <v>300</v>
      </c>
      <c r="E571" s="339"/>
      <c r="F571" s="131"/>
      <c r="G571" s="131"/>
      <c r="H571" s="131"/>
      <c r="I571" s="438"/>
    </row>
    <row r="572" spans="1:18" ht="22.5" x14ac:dyDescent="0.2">
      <c r="A572" s="616">
        <v>923</v>
      </c>
      <c r="B572" s="469"/>
      <c r="C572" s="380" t="s">
        <v>662</v>
      </c>
      <c r="D572" s="371"/>
      <c r="E572" s="339">
        <v>195</v>
      </c>
      <c r="F572" s="492"/>
      <c r="G572" s="131"/>
      <c r="H572" s="131"/>
      <c r="I572" s="438"/>
    </row>
    <row r="573" spans="1:18" x14ac:dyDescent="0.2">
      <c r="A573" s="616">
        <v>923</v>
      </c>
      <c r="B573" s="469"/>
      <c r="C573" s="331"/>
      <c r="D573" s="500"/>
      <c r="E573" s="339"/>
      <c r="F573" s="131"/>
      <c r="G573" s="131"/>
      <c r="H573" s="131"/>
      <c r="I573" s="438"/>
    </row>
    <row r="574" spans="1:18" x14ac:dyDescent="0.2">
      <c r="A574" s="616">
        <v>923</v>
      </c>
      <c r="B574" s="469" t="s">
        <v>30</v>
      </c>
      <c r="C574" s="510" t="s">
        <v>115</v>
      </c>
      <c r="D574" s="491">
        <v>0</v>
      </c>
      <c r="E574" s="491">
        <v>0</v>
      </c>
      <c r="F574" s="841" t="s">
        <v>15</v>
      </c>
      <c r="G574" s="841" t="s">
        <v>15</v>
      </c>
      <c r="H574" s="841" t="s">
        <v>15</v>
      </c>
      <c r="I574" s="652"/>
      <c r="J574" s="324"/>
    </row>
    <row r="575" spans="1:18" x14ac:dyDescent="0.2">
      <c r="A575" s="616">
        <v>923</v>
      </c>
      <c r="B575" s="469"/>
      <c r="C575" s="187"/>
      <c r="D575" s="500"/>
      <c r="E575" s="327"/>
      <c r="F575" s="492"/>
      <c r="G575" s="492"/>
      <c r="H575" s="492"/>
      <c r="I575" s="342"/>
      <c r="J575" s="324"/>
    </row>
    <row r="576" spans="1:18" x14ac:dyDescent="0.2">
      <c r="A576" s="616">
        <v>923</v>
      </c>
      <c r="B576" s="469"/>
      <c r="C576" s="187"/>
      <c r="D576" s="500"/>
      <c r="E576" s="327"/>
      <c r="F576" s="492"/>
      <c r="G576" s="492"/>
      <c r="H576" s="492"/>
      <c r="I576" s="342"/>
    </row>
    <row r="577" spans="1:10" x14ac:dyDescent="0.2">
      <c r="A577" s="616">
        <v>923</v>
      </c>
      <c r="B577" s="469" t="s">
        <v>33</v>
      </c>
      <c r="C577" s="470" t="s">
        <v>401</v>
      </c>
      <c r="D577" s="491">
        <v>58712.800000000003</v>
      </c>
      <c r="E577" s="491">
        <v>171080</v>
      </c>
      <c r="F577" s="841" t="s">
        <v>15</v>
      </c>
      <c r="G577" s="841" t="s">
        <v>15</v>
      </c>
      <c r="H577" s="841" t="s">
        <v>15</v>
      </c>
      <c r="I577" s="652"/>
    </row>
    <row r="578" spans="1:10" x14ac:dyDescent="0.2">
      <c r="A578" s="616">
        <v>923</v>
      </c>
      <c r="B578" s="469"/>
      <c r="C578" s="380" t="s">
        <v>466</v>
      </c>
      <c r="D578" s="371"/>
      <c r="E578" s="327">
        <v>5000</v>
      </c>
      <c r="F578" s="492"/>
      <c r="G578" s="492"/>
      <c r="H578" s="492"/>
      <c r="I578" s="342"/>
      <c r="J578" s="324"/>
    </row>
    <row r="579" spans="1:10" x14ac:dyDescent="0.2">
      <c r="A579" s="616">
        <v>923</v>
      </c>
      <c r="B579" s="469"/>
      <c r="C579" s="380" t="s">
        <v>467</v>
      </c>
      <c r="D579" s="371">
        <v>5560</v>
      </c>
      <c r="E579" s="327"/>
      <c r="F579" s="492"/>
      <c r="G579" s="492"/>
      <c r="H579" s="492"/>
      <c r="I579" s="342"/>
    </row>
    <row r="580" spans="1:10" x14ac:dyDescent="0.2">
      <c r="A580" s="616">
        <v>923</v>
      </c>
      <c r="B580" s="469"/>
      <c r="C580" s="664" t="s">
        <v>468</v>
      </c>
      <c r="D580" s="528">
        <v>10440</v>
      </c>
      <c r="E580" s="328"/>
      <c r="F580" s="190"/>
      <c r="G580" s="190"/>
      <c r="H580" s="190"/>
      <c r="I580" s="439"/>
      <c r="J580" s="324"/>
    </row>
    <row r="581" spans="1:10" x14ac:dyDescent="0.2">
      <c r="A581" s="616">
        <v>923</v>
      </c>
      <c r="B581" s="469"/>
      <c r="C581" s="380" t="s">
        <v>469</v>
      </c>
      <c r="D581" s="371">
        <v>792.8</v>
      </c>
      <c r="E581" s="327"/>
      <c r="F581" s="190"/>
      <c r="G581" s="190"/>
      <c r="H581" s="190"/>
      <c r="I581" s="439"/>
      <c r="J581" s="324"/>
    </row>
    <row r="582" spans="1:10" x14ac:dyDescent="0.2">
      <c r="A582" s="616">
        <v>923</v>
      </c>
      <c r="B582" s="469"/>
      <c r="C582" s="664" t="s">
        <v>470</v>
      </c>
      <c r="D582" s="528">
        <v>5310</v>
      </c>
      <c r="E582" s="328"/>
      <c r="F582" s="190"/>
      <c r="G582" s="190"/>
      <c r="H582" s="190"/>
      <c r="I582" s="439"/>
      <c r="J582" s="324"/>
    </row>
    <row r="583" spans="1:10" x14ac:dyDescent="0.2">
      <c r="A583" s="616">
        <v>923</v>
      </c>
      <c r="B583" s="469"/>
      <c r="C583" s="380" t="s">
        <v>471</v>
      </c>
      <c r="D583" s="371">
        <v>400</v>
      </c>
      <c r="E583" s="327"/>
      <c r="F583" s="190"/>
      <c r="G583" s="190"/>
      <c r="H583" s="190"/>
      <c r="I583" s="439"/>
      <c r="J583" s="324"/>
    </row>
    <row r="584" spans="1:10" x14ac:dyDescent="0.2">
      <c r="A584" s="616">
        <v>923</v>
      </c>
      <c r="B584" s="469"/>
      <c r="C584" s="380" t="s">
        <v>472</v>
      </c>
      <c r="D584" s="371">
        <v>11000</v>
      </c>
      <c r="E584" s="327"/>
      <c r="F584" s="190"/>
      <c r="G584" s="190"/>
      <c r="H584" s="190"/>
      <c r="I584" s="439"/>
      <c r="J584" s="324"/>
    </row>
    <row r="585" spans="1:10" x14ac:dyDescent="0.2">
      <c r="A585" s="616">
        <v>923</v>
      </c>
      <c r="B585" s="469"/>
      <c r="C585" s="664" t="s">
        <v>473</v>
      </c>
      <c r="D585" s="528">
        <v>9000</v>
      </c>
      <c r="E585" s="328"/>
      <c r="F585" s="190"/>
      <c r="G585" s="190"/>
      <c r="H585" s="190"/>
      <c r="I585" s="439"/>
      <c r="J585" s="324"/>
    </row>
    <row r="586" spans="1:10" x14ac:dyDescent="0.2">
      <c r="A586" s="616">
        <v>923</v>
      </c>
      <c r="B586" s="469"/>
      <c r="C586" s="380" t="s">
        <v>474</v>
      </c>
      <c r="D586" s="371"/>
      <c r="E586" s="327">
        <v>2480</v>
      </c>
      <c r="F586" s="190"/>
      <c r="G586" s="190"/>
      <c r="H586" s="190"/>
      <c r="I586" s="439"/>
      <c r="J586" s="324"/>
    </row>
    <row r="587" spans="1:10" ht="12.75" customHeight="1" x14ac:dyDescent="0.2">
      <c r="A587" s="616">
        <v>923</v>
      </c>
      <c r="B587" s="469"/>
      <c r="C587" s="380" t="s">
        <v>475</v>
      </c>
      <c r="D587" s="371"/>
      <c r="E587" s="327">
        <v>80000</v>
      </c>
      <c r="F587" s="482"/>
      <c r="G587" s="190"/>
      <c r="H587" s="190"/>
      <c r="I587" s="439"/>
      <c r="J587" s="324"/>
    </row>
    <row r="588" spans="1:10" x14ac:dyDescent="0.2">
      <c r="A588" s="616">
        <v>923</v>
      </c>
      <c r="B588" s="469"/>
      <c r="C588" s="380" t="s">
        <v>476</v>
      </c>
      <c r="D588" s="371">
        <v>100</v>
      </c>
      <c r="E588" s="327">
        <v>55000</v>
      </c>
      <c r="F588" s="482"/>
      <c r="G588" s="190"/>
      <c r="H588" s="190"/>
      <c r="I588" s="439"/>
      <c r="J588" s="324"/>
    </row>
    <row r="589" spans="1:10" x14ac:dyDescent="0.2">
      <c r="A589" s="616">
        <v>923</v>
      </c>
      <c r="B589" s="469"/>
      <c r="C589" s="380" t="s">
        <v>477</v>
      </c>
      <c r="D589" s="371"/>
      <c r="E589" s="327">
        <v>8600</v>
      </c>
      <c r="F589" s="482"/>
      <c r="G589" s="190"/>
      <c r="H589" s="190"/>
      <c r="I589" s="439"/>
      <c r="J589" s="324"/>
    </row>
    <row r="590" spans="1:10" ht="13.5" customHeight="1" x14ac:dyDescent="0.2">
      <c r="A590" s="616">
        <v>923</v>
      </c>
      <c r="B590" s="469"/>
      <c r="C590" s="380" t="s">
        <v>478</v>
      </c>
      <c r="D590" s="371">
        <v>10</v>
      </c>
      <c r="E590" s="327">
        <v>20000</v>
      </c>
      <c r="F590" s="482"/>
      <c r="G590" s="190"/>
      <c r="H590" s="190"/>
      <c r="I590" s="439"/>
      <c r="J590" s="324"/>
    </row>
    <row r="591" spans="1:10" x14ac:dyDescent="0.2">
      <c r="A591" s="616">
        <v>923</v>
      </c>
      <c r="B591" s="469"/>
      <c r="C591" s="380" t="s">
        <v>479</v>
      </c>
      <c r="D591" s="371">
        <v>100</v>
      </c>
      <c r="E591" s="327"/>
      <c r="F591" s="190"/>
      <c r="G591" s="190"/>
      <c r="H591" s="190"/>
      <c r="I591" s="439"/>
      <c r="J591" s="324"/>
    </row>
    <row r="592" spans="1:10" x14ac:dyDescent="0.2">
      <c r="A592" s="616">
        <v>923</v>
      </c>
      <c r="B592" s="469"/>
      <c r="C592" s="380" t="s">
        <v>480</v>
      </c>
      <c r="D592" s="371">
        <v>1500</v>
      </c>
      <c r="E592" s="327"/>
      <c r="F592" s="190"/>
      <c r="G592" s="190"/>
      <c r="H592" s="190"/>
      <c r="I592" s="439"/>
      <c r="J592" s="324"/>
    </row>
    <row r="593" spans="1:18" x14ac:dyDescent="0.2">
      <c r="A593" s="616">
        <v>923</v>
      </c>
      <c r="B593" s="469"/>
      <c r="C593" s="649" t="s">
        <v>481</v>
      </c>
      <c r="D593" s="528">
        <v>4500</v>
      </c>
      <c r="E593" s="328"/>
      <c r="F593" s="190"/>
      <c r="G593" s="190"/>
      <c r="H593" s="190"/>
      <c r="I593" s="439"/>
      <c r="J593" s="324"/>
    </row>
    <row r="594" spans="1:18" ht="12.75" customHeight="1" x14ac:dyDescent="0.2">
      <c r="A594" s="616">
        <v>923</v>
      </c>
      <c r="B594" s="469"/>
      <c r="C594" s="380" t="s">
        <v>482</v>
      </c>
      <c r="D594" s="371">
        <v>5950</v>
      </c>
      <c r="E594" s="327"/>
      <c r="F594" s="190"/>
      <c r="G594" s="190"/>
      <c r="H594" s="190"/>
      <c r="I594" s="439"/>
      <c r="J594" s="324"/>
    </row>
    <row r="595" spans="1:18" ht="12.75" customHeight="1" x14ac:dyDescent="0.2">
      <c r="A595" s="616">
        <v>923</v>
      </c>
      <c r="B595" s="469"/>
      <c r="C595" s="649" t="s">
        <v>483</v>
      </c>
      <c r="D595" s="528">
        <v>4050</v>
      </c>
      <c r="E595" s="328"/>
      <c r="F595" s="190"/>
      <c r="G595" s="190"/>
      <c r="H595" s="190"/>
      <c r="I595" s="439"/>
      <c r="J595" s="324"/>
    </row>
    <row r="596" spans="1:18" s="743" customFormat="1" x14ac:dyDescent="0.2">
      <c r="A596" s="616">
        <v>923</v>
      </c>
      <c r="B596" s="740"/>
      <c r="C596" s="380" t="s">
        <v>484</v>
      </c>
      <c r="D596" s="371"/>
      <c r="E596" s="327"/>
      <c r="F596" s="482"/>
      <c r="G596" s="482"/>
      <c r="H596" s="482"/>
      <c r="I596" s="441"/>
      <c r="J596" s="741"/>
      <c r="K596" s="742"/>
      <c r="R596" s="744"/>
    </row>
    <row r="597" spans="1:18" x14ac:dyDescent="0.2">
      <c r="A597" s="616">
        <v>923</v>
      </c>
      <c r="B597" s="527" t="s">
        <v>34</v>
      </c>
      <c r="C597" s="510" t="s">
        <v>117</v>
      </c>
      <c r="D597" s="491">
        <v>2842.1900000000005</v>
      </c>
      <c r="E597" s="491">
        <v>3608.19</v>
      </c>
      <c r="F597" s="841" t="s">
        <v>15</v>
      </c>
      <c r="G597" s="841" t="s">
        <v>15</v>
      </c>
      <c r="H597" s="841" t="s">
        <v>15</v>
      </c>
      <c r="I597" s="652"/>
      <c r="J597" s="324"/>
    </row>
    <row r="598" spans="1:18" x14ac:dyDescent="0.2">
      <c r="A598" s="616">
        <v>923</v>
      </c>
      <c r="B598" s="469"/>
      <c r="C598" s="677" t="s">
        <v>619</v>
      </c>
      <c r="D598" s="745">
        <v>2135.8200000000002</v>
      </c>
      <c r="E598" s="676">
        <v>2617.29</v>
      </c>
      <c r="F598" s="748"/>
      <c r="G598" s="748"/>
      <c r="H598" s="748"/>
      <c r="I598" s="438"/>
      <c r="J598" s="324"/>
    </row>
    <row r="599" spans="1:18" x14ac:dyDescent="0.2">
      <c r="A599" s="616">
        <v>923</v>
      </c>
      <c r="B599" s="469"/>
      <c r="C599" s="688" t="s">
        <v>615</v>
      </c>
      <c r="D599" s="746">
        <v>187.5</v>
      </c>
      <c r="E599" s="671"/>
      <c r="F599" s="748"/>
      <c r="G599" s="748"/>
      <c r="H599" s="748"/>
      <c r="I599" s="438"/>
    </row>
    <row r="600" spans="1:18" x14ac:dyDescent="0.2">
      <c r="A600" s="616">
        <v>923</v>
      </c>
      <c r="B600" s="469"/>
      <c r="C600" s="672" t="s">
        <v>616</v>
      </c>
      <c r="D600" s="746">
        <v>281.55</v>
      </c>
      <c r="E600" s="675">
        <v>450</v>
      </c>
      <c r="F600" s="748"/>
      <c r="G600" s="748"/>
      <c r="H600" s="748"/>
      <c r="I600" s="438"/>
      <c r="J600" s="324"/>
    </row>
    <row r="601" spans="1:18" x14ac:dyDescent="0.2">
      <c r="A601" s="616">
        <v>923</v>
      </c>
      <c r="B601" s="469"/>
      <c r="C601" s="672" t="s">
        <v>618</v>
      </c>
      <c r="D601" s="746">
        <v>237.32</v>
      </c>
      <c r="E601" s="675">
        <v>290.89999999999998</v>
      </c>
      <c r="F601" s="748"/>
      <c r="G601" s="748"/>
      <c r="H601" s="748"/>
      <c r="I601" s="438"/>
    </row>
    <row r="602" spans="1:18" x14ac:dyDescent="0.2">
      <c r="A602" s="616">
        <v>923</v>
      </c>
      <c r="B602" s="469"/>
      <c r="C602" s="674" t="s">
        <v>617</v>
      </c>
      <c r="D602" s="746"/>
      <c r="E602" s="675">
        <v>250</v>
      </c>
      <c r="F602" s="748"/>
      <c r="G602" s="748"/>
      <c r="H602" s="748"/>
      <c r="I602" s="438"/>
    </row>
    <row r="603" spans="1:18" x14ac:dyDescent="0.2">
      <c r="A603" s="616">
        <v>923</v>
      </c>
      <c r="B603" s="469"/>
      <c r="C603" s="332"/>
      <c r="D603" s="500"/>
      <c r="E603" s="339"/>
      <c r="F603" s="748"/>
      <c r="G603" s="748"/>
      <c r="H603" s="748"/>
      <c r="I603" s="438"/>
      <c r="J603" s="324"/>
    </row>
    <row r="604" spans="1:18" x14ac:dyDescent="0.2">
      <c r="A604" s="616">
        <v>923</v>
      </c>
      <c r="B604" s="469" t="s">
        <v>37</v>
      </c>
      <c r="C604" s="510" t="s">
        <v>118</v>
      </c>
      <c r="D604" s="491">
        <v>0</v>
      </c>
      <c r="E604" s="491">
        <v>0</v>
      </c>
      <c r="F604" s="841" t="s">
        <v>15</v>
      </c>
      <c r="G604" s="841" t="s">
        <v>15</v>
      </c>
      <c r="H604" s="841" t="s">
        <v>15</v>
      </c>
      <c r="I604" s="652"/>
      <c r="J604" s="324"/>
    </row>
    <row r="605" spans="1:18" x14ac:dyDescent="0.2">
      <c r="A605" s="616">
        <v>923</v>
      </c>
      <c r="B605" s="469"/>
      <c r="C605" s="331"/>
      <c r="D605" s="500"/>
      <c r="E605" s="339"/>
      <c r="F605" s="749"/>
      <c r="G605" s="749"/>
      <c r="H605" s="749"/>
      <c r="I605" s="342"/>
      <c r="J605" s="324"/>
    </row>
    <row r="606" spans="1:18" x14ac:dyDescent="0.2">
      <c r="A606" s="616">
        <v>923</v>
      </c>
      <c r="B606" s="469" t="s">
        <v>41</v>
      </c>
      <c r="C606" s="510" t="s">
        <v>119</v>
      </c>
      <c r="D606" s="491">
        <v>0</v>
      </c>
      <c r="E606" s="491">
        <v>0</v>
      </c>
      <c r="F606" s="841" t="s">
        <v>15</v>
      </c>
      <c r="G606" s="841" t="s">
        <v>15</v>
      </c>
      <c r="H606" s="841" t="s">
        <v>15</v>
      </c>
      <c r="I606" s="652"/>
      <c r="J606" s="324"/>
    </row>
    <row r="607" spans="1:18" x14ac:dyDescent="0.2">
      <c r="A607" s="616">
        <v>923</v>
      </c>
      <c r="B607" s="469"/>
      <c r="C607" s="331"/>
      <c r="D607" s="500"/>
      <c r="E607" s="339"/>
      <c r="F607" s="750"/>
      <c r="G607" s="750"/>
      <c r="H607" s="750"/>
      <c r="I607" s="443"/>
      <c r="J607" s="324"/>
    </row>
    <row r="608" spans="1:18" x14ac:dyDescent="0.2">
      <c r="A608" s="616">
        <v>923</v>
      </c>
      <c r="B608" s="469" t="s">
        <v>50</v>
      </c>
      <c r="C608" s="517" t="s">
        <v>202</v>
      </c>
      <c r="D608" s="491">
        <v>0</v>
      </c>
      <c r="E608" s="491">
        <v>0</v>
      </c>
      <c r="F608" s="841" t="s">
        <v>15</v>
      </c>
      <c r="G608" s="841" t="s">
        <v>15</v>
      </c>
      <c r="H608" s="841" t="s">
        <v>15</v>
      </c>
      <c r="I608" s="652"/>
    </row>
    <row r="609" spans="1:12" x14ac:dyDescent="0.2">
      <c r="A609" s="616">
        <v>923</v>
      </c>
      <c r="B609" s="469"/>
      <c r="C609" s="188"/>
      <c r="D609" s="501"/>
      <c r="E609" s="213"/>
      <c r="F609" s="748"/>
      <c r="G609" s="748"/>
      <c r="H609" s="748"/>
      <c r="I609" s="438"/>
      <c r="J609" s="324"/>
    </row>
    <row r="610" spans="1:12" x14ac:dyDescent="0.2">
      <c r="A610" s="616">
        <v>923</v>
      </c>
      <c r="B610" s="469" t="s">
        <v>56</v>
      </c>
      <c r="C610" s="517" t="s">
        <v>204</v>
      </c>
      <c r="D610" s="491">
        <v>104978.97499999998</v>
      </c>
      <c r="E610" s="491">
        <v>128087.25</v>
      </c>
      <c r="F610" s="841" t="s">
        <v>15</v>
      </c>
      <c r="G610" s="841" t="s">
        <v>15</v>
      </c>
      <c r="H610" s="841" t="s">
        <v>15</v>
      </c>
      <c r="I610" s="652"/>
      <c r="K610" s="322"/>
    </row>
    <row r="611" spans="1:12" ht="14.25" customHeight="1" x14ac:dyDescent="0.2">
      <c r="A611" s="616">
        <v>923</v>
      </c>
      <c r="B611" s="469"/>
      <c r="C611" s="380" t="s">
        <v>485</v>
      </c>
      <c r="D611" s="371">
        <v>10</v>
      </c>
      <c r="E611" s="327"/>
      <c r="F611" s="663"/>
      <c r="G611" s="663"/>
      <c r="H611" s="663"/>
      <c r="I611" s="439"/>
      <c r="J611" s="785"/>
      <c r="L611" s="248"/>
    </row>
    <row r="612" spans="1:12" ht="12.75" customHeight="1" x14ac:dyDescent="0.2">
      <c r="A612" s="616">
        <v>923</v>
      </c>
      <c r="B612" s="469"/>
      <c r="C612" s="377" t="s">
        <v>486</v>
      </c>
      <c r="D612" s="371">
        <v>11000</v>
      </c>
      <c r="E612" s="327"/>
      <c r="F612" s="663"/>
      <c r="G612" s="663"/>
      <c r="H612" s="663"/>
      <c r="I612" s="438"/>
      <c r="J612" s="324"/>
    </row>
    <row r="613" spans="1:12" ht="12.75" customHeight="1" x14ac:dyDescent="0.2">
      <c r="A613" s="616">
        <v>923</v>
      </c>
      <c r="B613" s="469"/>
      <c r="C613" s="649" t="s">
        <v>487</v>
      </c>
      <c r="D613" s="528">
        <v>9000</v>
      </c>
      <c r="E613" s="328"/>
      <c r="F613" s="650"/>
      <c r="G613" s="650"/>
      <c r="H613" s="650"/>
      <c r="I613" s="439"/>
      <c r="J613" s="324"/>
    </row>
    <row r="614" spans="1:12" ht="22.5" x14ac:dyDescent="0.2">
      <c r="A614" s="616">
        <v>923</v>
      </c>
      <c r="B614" s="469"/>
      <c r="C614" s="377" t="s">
        <v>488</v>
      </c>
      <c r="D614" s="371">
        <v>200</v>
      </c>
      <c r="E614" s="327">
        <v>87</v>
      </c>
      <c r="F614" s="663"/>
      <c r="G614" s="663"/>
      <c r="H614" s="663"/>
      <c r="I614" s="438"/>
      <c r="J614" s="324"/>
    </row>
    <row r="615" spans="1:12" ht="22.5" x14ac:dyDescent="0.2">
      <c r="A615" s="616">
        <v>923</v>
      </c>
      <c r="B615" s="469"/>
      <c r="C615" s="377" t="s">
        <v>489</v>
      </c>
      <c r="D615" s="371">
        <v>150</v>
      </c>
      <c r="E615" s="327">
        <v>99.75</v>
      </c>
      <c r="F615" s="663"/>
      <c r="G615" s="663"/>
      <c r="H615" s="663"/>
      <c r="I615" s="439"/>
      <c r="J615" s="324"/>
    </row>
    <row r="616" spans="1:12" ht="12.75" customHeight="1" x14ac:dyDescent="0.2">
      <c r="A616" s="616">
        <v>923</v>
      </c>
      <c r="B616" s="469"/>
      <c r="C616" s="377" t="s">
        <v>490</v>
      </c>
      <c r="D616" s="371"/>
      <c r="E616" s="327"/>
      <c r="F616" s="663"/>
      <c r="G616" s="663"/>
      <c r="H616" s="663"/>
      <c r="I616" s="438"/>
      <c r="J616" s="324"/>
    </row>
    <row r="617" spans="1:12" ht="12.75" customHeight="1" x14ac:dyDescent="0.2">
      <c r="A617" s="616">
        <v>923</v>
      </c>
      <c r="B617" s="469"/>
      <c r="C617" s="377" t="s">
        <v>491</v>
      </c>
      <c r="D617" s="371"/>
      <c r="E617" s="327">
        <v>800</v>
      </c>
      <c r="F617" s="663"/>
      <c r="G617" s="663"/>
      <c r="H617" s="663"/>
      <c r="I617" s="438"/>
      <c r="J617" s="324"/>
    </row>
    <row r="618" spans="1:12" x14ac:dyDescent="0.2">
      <c r="A618" s="616">
        <v>923</v>
      </c>
      <c r="B618" s="469"/>
      <c r="C618" s="380" t="s">
        <v>492</v>
      </c>
      <c r="D618" s="371">
        <v>2000</v>
      </c>
      <c r="E618" s="327">
        <v>100</v>
      </c>
      <c r="F618" s="663"/>
      <c r="G618" s="663"/>
      <c r="H618" s="663"/>
      <c r="I618" s="438"/>
    </row>
    <row r="619" spans="1:12" x14ac:dyDescent="0.2">
      <c r="A619" s="616">
        <v>923</v>
      </c>
      <c r="B619" s="469"/>
      <c r="C619" s="649" t="s">
        <v>493</v>
      </c>
      <c r="D619" s="528">
        <v>1000</v>
      </c>
      <c r="E619" s="328"/>
      <c r="F619" s="650"/>
      <c r="G619" s="650"/>
      <c r="H619" s="650"/>
      <c r="I619" s="438"/>
    </row>
    <row r="620" spans="1:12" x14ac:dyDescent="0.2">
      <c r="A620" s="616">
        <v>923</v>
      </c>
      <c r="B620" s="469"/>
      <c r="C620" s="380" t="s">
        <v>494</v>
      </c>
      <c r="D620" s="371">
        <v>1200</v>
      </c>
      <c r="E620" s="327">
        <v>100</v>
      </c>
      <c r="F620" s="663"/>
      <c r="G620" s="663"/>
      <c r="H620" s="663"/>
      <c r="I620" s="438"/>
    </row>
    <row r="621" spans="1:12" x14ac:dyDescent="0.2">
      <c r="A621" s="616">
        <v>923</v>
      </c>
      <c r="B621" s="469"/>
      <c r="C621" s="649" t="s">
        <v>495</v>
      </c>
      <c r="D621" s="528">
        <v>800</v>
      </c>
      <c r="E621" s="328"/>
      <c r="F621" s="650"/>
      <c r="G621" s="650"/>
      <c r="H621" s="650"/>
      <c r="I621" s="439"/>
    </row>
    <row r="622" spans="1:12" ht="22.5" x14ac:dyDescent="0.2">
      <c r="A622" s="616">
        <v>923</v>
      </c>
      <c r="B622" s="469"/>
      <c r="C622" s="380" t="s">
        <v>496</v>
      </c>
      <c r="D622" s="371">
        <v>1500</v>
      </c>
      <c r="E622" s="327">
        <v>100</v>
      </c>
      <c r="F622" s="663"/>
      <c r="G622" s="663"/>
      <c r="H622" s="663"/>
      <c r="I622" s="439"/>
    </row>
    <row r="623" spans="1:12" ht="22.5" x14ac:dyDescent="0.2">
      <c r="A623" s="616">
        <v>923</v>
      </c>
      <c r="B623" s="469"/>
      <c r="C623" s="649" t="s">
        <v>497</v>
      </c>
      <c r="D623" s="528">
        <v>900</v>
      </c>
      <c r="E623" s="328"/>
      <c r="F623" s="650"/>
      <c r="G623" s="650"/>
      <c r="H623" s="650"/>
      <c r="I623" s="439"/>
      <c r="J623" s="324"/>
    </row>
    <row r="624" spans="1:12" x14ac:dyDescent="0.2">
      <c r="A624" s="616">
        <v>923</v>
      </c>
      <c r="B624" s="469"/>
      <c r="C624" s="380" t="s">
        <v>498</v>
      </c>
      <c r="D624" s="371">
        <v>1200</v>
      </c>
      <c r="E624" s="327">
        <v>100</v>
      </c>
      <c r="F624" s="663"/>
      <c r="G624" s="663"/>
      <c r="H624" s="663"/>
      <c r="I624" s="439"/>
      <c r="J624" s="324"/>
    </row>
    <row r="625" spans="1:11" x14ac:dyDescent="0.2">
      <c r="A625" s="616">
        <v>923</v>
      </c>
      <c r="B625" s="469"/>
      <c r="C625" s="649" t="s">
        <v>499</v>
      </c>
      <c r="D625" s="528">
        <v>800</v>
      </c>
      <c r="E625" s="328"/>
      <c r="F625" s="650"/>
      <c r="G625" s="650"/>
      <c r="H625" s="650"/>
      <c r="I625" s="439"/>
      <c r="J625" s="324"/>
    </row>
    <row r="626" spans="1:11" x14ac:dyDescent="0.2">
      <c r="A626" s="616">
        <v>923</v>
      </c>
      <c r="B626" s="469"/>
      <c r="C626" s="380" t="s">
        <v>500</v>
      </c>
      <c r="D626" s="371">
        <v>506</v>
      </c>
      <c r="E626" s="327">
        <v>100</v>
      </c>
      <c r="F626" s="663"/>
      <c r="G626" s="663"/>
      <c r="H626" s="663"/>
      <c r="I626" s="439"/>
      <c r="J626" s="324"/>
      <c r="K626" s="322"/>
    </row>
    <row r="627" spans="1:11" ht="13.5" customHeight="1" x14ac:dyDescent="0.2">
      <c r="A627" s="616">
        <v>923</v>
      </c>
      <c r="B627" s="469"/>
      <c r="C627" s="649" t="s">
        <v>501</v>
      </c>
      <c r="D627" s="528">
        <v>300</v>
      </c>
      <c r="E627" s="328"/>
      <c r="F627" s="650"/>
      <c r="G627" s="650"/>
      <c r="H627" s="650"/>
      <c r="I627" s="438"/>
      <c r="J627" s="96"/>
    </row>
    <row r="628" spans="1:11" ht="15.75" customHeight="1" x14ac:dyDescent="0.2">
      <c r="A628" s="616">
        <v>923</v>
      </c>
      <c r="B628" s="469"/>
      <c r="C628" s="380" t="s">
        <v>502</v>
      </c>
      <c r="D628" s="371"/>
      <c r="E628" s="327">
        <v>4800</v>
      </c>
      <c r="F628" s="663"/>
      <c r="G628" s="663"/>
      <c r="H628" s="663"/>
      <c r="I628" s="438"/>
      <c r="J628" s="324"/>
    </row>
    <row r="629" spans="1:11" ht="22.5" x14ac:dyDescent="0.2">
      <c r="A629" s="616">
        <v>923</v>
      </c>
      <c r="B629" s="469"/>
      <c r="C629" s="380" t="s">
        <v>503</v>
      </c>
      <c r="D629" s="371">
        <v>4000</v>
      </c>
      <c r="E629" s="327">
        <v>100</v>
      </c>
      <c r="F629" s="663"/>
      <c r="G629" s="663"/>
      <c r="H629" s="663"/>
      <c r="I629" s="438"/>
      <c r="J629" s="324"/>
    </row>
    <row r="630" spans="1:11" ht="12.75" customHeight="1" x14ac:dyDescent="0.2">
      <c r="A630" s="616">
        <v>923</v>
      </c>
      <c r="B630" s="469"/>
      <c r="C630" s="649" t="s">
        <v>504</v>
      </c>
      <c r="D630" s="528">
        <v>3500</v>
      </c>
      <c r="E630" s="328"/>
      <c r="F630" s="650"/>
      <c r="G630" s="650"/>
      <c r="H630" s="650"/>
      <c r="I630" s="438"/>
      <c r="J630" s="324"/>
    </row>
    <row r="631" spans="1:11" x14ac:dyDescent="0.2">
      <c r="A631" s="616">
        <v>923</v>
      </c>
      <c r="B631" s="469"/>
      <c r="C631" s="380" t="s">
        <v>505</v>
      </c>
      <c r="D631" s="371">
        <v>5009.5600000000004</v>
      </c>
      <c r="E631" s="327">
        <v>6325</v>
      </c>
      <c r="F631" s="663"/>
      <c r="G631" s="663"/>
      <c r="H631" s="663"/>
      <c r="I631" s="438"/>
    </row>
    <row r="632" spans="1:11" x14ac:dyDescent="0.2">
      <c r="A632" s="616">
        <v>923</v>
      </c>
      <c r="B632" s="469"/>
      <c r="C632" s="649" t="s">
        <v>506</v>
      </c>
      <c r="D632" s="528">
        <v>4000</v>
      </c>
      <c r="E632" s="328"/>
      <c r="F632" s="650"/>
      <c r="G632" s="650"/>
      <c r="H632" s="650"/>
      <c r="I632" s="438"/>
    </row>
    <row r="633" spans="1:11" ht="11.25" customHeight="1" x14ac:dyDescent="0.2">
      <c r="A633" s="616">
        <v>923</v>
      </c>
      <c r="B633" s="469"/>
      <c r="C633" s="380" t="s">
        <v>507</v>
      </c>
      <c r="D633" s="371"/>
      <c r="E633" s="327">
        <v>6500</v>
      </c>
      <c r="F633" s="663"/>
      <c r="G633" s="663"/>
      <c r="H633" s="663"/>
      <c r="I633" s="438"/>
    </row>
    <row r="634" spans="1:11" ht="22.5" x14ac:dyDescent="0.2">
      <c r="A634" s="616">
        <v>923</v>
      </c>
      <c r="B634" s="469"/>
      <c r="C634" s="380" t="s">
        <v>508</v>
      </c>
      <c r="D634" s="371"/>
      <c r="E634" s="327">
        <v>960</v>
      </c>
      <c r="F634" s="663"/>
      <c r="G634" s="663"/>
      <c r="H634" s="663"/>
      <c r="I634" s="439"/>
      <c r="J634" s="324"/>
    </row>
    <row r="635" spans="1:11" x14ac:dyDescent="0.2">
      <c r="A635" s="616">
        <v>923</v>
      </c>
      <c r="B635" s="469"/>
      <c r="C635" s="380" t="s">
        <v>509</v>
      </c>
      <c r="D635" s="371">
        <v>2500</v>
      </c>
      <c r="E635" s="327"/>
      <c r="F635" s="663"/>
      <c r="G635" s="663"/>
      <c r="H635" s="663"/>
      <c r="I635" s="438"/>
      <c r="J635" s="324"/>
    </row>
    <row r="636" spans="1:11" x14ac:dyDescent="0.2">
      <c r="A636" s="616">
        <v>923</v>
      </c>
      <c r="B636" s="469"/>
      <c r="C636" s="649" t="s">
        <v>510</v>
      </c>
      <c r="D636" s="528">
        <v>2000</v>
      </c>
      <c r="E636" s="328"/>
      <c r="F636" s="650"/>
      <c r="G636" s="650"/>
      <c r="H636" s="650"/>
      <c r="I636" s="438"/>
      <c r="J636" s="324"/>
    </row>
    <row r="637" spans="1:11" ht="22.5" x14ac:dyDescent="0.2">
      <c r="A637" s="616">
        <v>923</v>
      </c>
      <c r="B637" s="469"/>
      <c r="C637" s="380" t="s">
        <v>511</v>
      </c>
      <c r="D637" s="371">
        <v>1100</v>
      </c>
      <c r="E637" s="327"/>
      <c r="F637" s="663"/>
      <c r="G637" s="663"/>
      <c r="H637" s="663"/>
      <c r="I637" s="438"/>
      <c r="J637" s="324"/>
    </row>
    <row r="638" spans="1:11" x14ac:dyDescent="0.2">
      <c r="A638" s="616">
        <v>923</v>
      </c>
      <c r="B638" s="469"/>
      <c r="C638" s="380" t="s">
        <v>512</v>
      </c>
      <c r="D638" s="371">
        <v>2250</v>
      </c>
      <c r="E638" s="327">
        <v>1800</v>
      </c>
      <c r="F638" s="663"/>
      <c r="G638" s="663"/>
      <c r="H638" s="663"/>
      <c r="I638" s="438"/>
      <c r="J638" s="324"/>
    </row>
    <row r="639" spans="1:11" x14ac:dyDescent="0.2">
      <c r="A639" s="616">
        <v>923</v>
      </c>
      <c r="B639" s="469"/>
      <c r="C639" s="649" t="s">
        <v>513</v>
      </c>
      <c r="D639" s="528">
        <v>1750</v>
      </c>
      <c r="E639" s="328"/>
      <c r="F639" s="650"/>
      <c r="G639" s="650"/>
      <c r="H639" s="650"/>
      <c r="I639" s="438"/>
      <c r="J639" s="324"/>
    </row>
    <row r="640" spans="1:11" x14ac:dyDescent="0.2">
      <c r="A640" s="616">
        <v>923</v>
      </c>
      <c r="B640" s="469"/>
      <c r="C640" s="380" t="s">
        <v>514</v>
      </c>
      <c r="D640" s="371">
        <v>3100</v>
      </c>
      <c r="E640" s="327"/>
      <c r="F640" s="663"/>
      <c r="G640" s="663"/>
      <c r="H640" s="663"/>
      <c r="I640" s="438"/>
      <c r="J640" s="324"/>
    </row>
    <row r="641" spans="1:11" x14ac:dyDescent="0.2">
      <c r="A641" s="616">
        <v>923</v>
      </c>
      <c r="B641" s="469"/>
      <c r="C641" s="649" t="s">
        <v>515</v>
      </c>
      <c r="D641" s="528">
        <v>2500</v>
      </c>
      <c r="E641" s="328"/>
      <c r="F641" s="650"/>
      <c r="G641" s="650"/>
      <c r="H641" s="650"/>
      <c r="I641" s="438"/>
      <c r="J641" s="324"/>
    </row>
    <row r="642" spans="1:11" x14ac:dyDescent="0.2">
      <c r="A642" s="616">
        <v>923</v>
      </c>
      <c r="B642" s="469"/>
      <c r="C642" s="380" t="s">
        <v>516</v>
      </c>
      <c r="D642" s="371">
        <v>350</v>
      </c>
      <c r="E642" s="327">
        <v>2470</v>
      </c>
      <c r="F642" s="663"/>
      <c r="G642" s="663"/>
      <c r="H642" s="663"/>
      <c r="I642" s="438"/>
      <c r="J642" s="324"/>
    </row>
    <row r="643" spans="1:11" x14ac:dyDescent="0.2">
      <c r="A643" s="616">
        <v>923</v>
      </c>
      <c r="B643" s="469"/>
      <c r="C643" s="649" t="s">
        <v>517</v>
      </c>
      <c r="D643" s="528">
        <v>900</v>
      </c>
      <c r="E643" s="328"/>
      <c r="F643" s="650"/>
      <c r="G643" s="650"/>
      <c r="H643" s="650"/>
      <c r="I643" s="438"/>
      <c r="J643" s="324"/>
    </row>
    <row r="644" spans="1:11" ht="12.75" customHeight="1" x14ac:dyDescent="0.2">
      <c r="A644" s="616">
        <v>923</v>
      </c>
      <c r="B644" s="469"/>
      <c r="C644" s="380" t="s">
        <v>518</v>
      </c>
      <c r="D644" s="371">
        <v>100</v>
      </c>
      <c r="E644" s="327">
        <v>5000</v>
      </c>
      <c r="F644" s="663"/>
      <c r="G644" s="663"/>
      <c r="H644" s="663"/>
      <c r="I644" s="438"/>
      <c r="J644" s="324"/>
    </row>
    <row r="645" spans="1:11" ht="22.5" x14ac:dyDescent="0.2">
      <c r="A645" s="616">
        <v>923</v>
      </c>
      <c r="B645" s="469"/>
      <c r="C645" s="380" t="s">
        <v>519</v>
      </c>
      <c r="D645" s="371">
        <v>3800</v>
      </c>
      <c r="E645" s="327">
        <v>150</v>
      </c>
      <c r="F645" s="663"/>
      <c r="G645" s="663"/>
      <c r="H645" s="663"/>
      <c r="I645" s="438"/>
      <c r="J645" s="324"/>
    </row>
    <row r="646" spans="1:11" ht="22.5" x14ac:dyDescent="0.2">
      <c r="A646" s="616">
        <v>923</v>
      </c>
      <c r="B646" s="469"/>
      <c r="C646" s="649" t="s">
        <v>520</v>
      </c>
      <c r="D646" s="528">
        <v>10900</v>
      </c>
      <c r="E646" s="328"/>
      <c r="F646" s="650"/>
      <c r="G646" s="650"/>
      <c r="H646" s="650"/>
      <c r="I646" s="438"/>
      <c r="J646" s="324"/>
    </row>
    <row r="647" spans="1:11" x14ac:dyDescent="0.2">
      <c r="A647" s="616">
        <v>923</v>
      </c>
      <c r="B647" s="469"/>
      <c r="C647" s="380" t="s">
        <v>521</v>
      </c>
      <c r="D647" s="371">
        <v>100</v>
      </c>
      <c r="E647" s="327">
        <v>58</v>
      </c>
      <c r="F647" s="663"/>
      <c r="G647" s="663"/>
      <c r="H647" s="663"/>
      <c r="I647" s="438"/>
      <c r="J647" s="324"/>
    </row>
    <row r="648" spans="1:11" x14ac:dyDescent="0.2">
      <c r="A648" s="616">
        <v>923</v>
      </c>
      <c r="B648" s="469"/>
      <c r="C648" s="649" t="s">
        <v>522</v>
      </c>
      <c r="D648" s="528">
        <v>900</v>
      </c>
      <c r="E648" s="328"/>
      <c r="F648" s="650"/>
      <c r="G648" s="650"/>
      <c r="H648" s="650"/>
      <c r="I648" s="438"/>
      <c r="J648" s="324"/>
    </row>
    <row r="649" spans="1:11" ht="12.75" customHeight="1" x14ac:dyDescent="0.2">
      <c r="A649" s="616">
        <v>923</v>
      </c>
      <c r="B649" s="469"/>
      <c r="C649" s="380" t="s">
        <v>523</v>
      </c>
      <c r="D649" s="371">
        <v>120</v>
      </c>
      <c r="E649" s="327">
        <v>45000</v>
      </c>
      <c r="F649" s="663"/>
      <c r="G649" s="663"/>
      <c r="H649" s="663"/>
      <c r="I649" s="439"/>
      <c r="J649" s="324"/>
      <c r="K649" s="322"/>
    </row>
    <row r="650" spans="1:11" ht="12.75" customHeight="1" x14ac:dyDescent="0.2">
      <c r="A650" s="616">
        <v>923</v>
      </c>
      <c r="B650" s="469"/>
      <c r="C650" s="380" t="s">
        <v>524</v>
      </c>
      <c r="D650" s="371">
        <v>600</v>
      </c>
      <c r="E650" s="327">
        <v>600</v>
      </c>
      <c r="F650" s="663"/>
      <c r="G650" s="663"/>
      <c r="H650" s="663"/>
      <c r="I650" s="438"/>
      <c r="J650" s="324"/>
    </row>
    <row r="651" spans="1:11" ht="22.5" x14ac:dyDescent="0.2">
      <c r="A651" s="616">
        <v>923</v>
      </c>
      <c r="B651" s="469"/>
      <c r="C651" s="380" t="s">
        <v>525</v>
      </c>
      <c r="D651" s="371">
        <v>577.12</v>
      </c>
      <c r="E651" s="327">
        <v>1500</v>
      </c>
      <c r="F651" s="663"/>
      <c r="G651" s="663"/>
      <c r="H651" s="663"/>
      <c r="I651" s="438"/>
      <c r="J651" s="324"/>
    </row>
    <row r="652" spans="1:11" ht="22.5" x14ac:dyDescent="0.2">
      <c r="A652" s="616">
        <v>923</v>
      </c>
      <c r="B652" s="469"/>
      <c r="C652" s="649" t="s">
        <v>526</v>
      </c>
      <c r="D652" s="528">
        <v>900</v>
      </c>
      <c r="E652" s="328"/>
      <c r="F652" s="650"/>
      <c r="G652" s="650"/>
      <c r="H652" s="650"/>
      <c r="I652" s="438"/>
      <c r="J652" s="324"/>
    </row>
    <row r="653" spans="1:11" ht="12.75" customHeight="1" x14ac:dyDescent="0.2">
      <c r="A653" s="616">
        <v>923</v>
      </c>
      <c r="B653" s="469"/>
      <c r="C653" s="380" t="s">
        <v>527</v>
      </c>
      <c r="D653" s="371">
        <v>100</v>
      </c>
      <c r="E653" s="327">
        <v>100</v>
      </c>
      <c r="F653" s="663"/>
      <c r="G653" s="663"/>
      <c r="H653" s="663"/>
      <c r="I653" s="438"/>
      <c r="J653" s="324"/>
    </row>
    <row r="654" spans="1:11" ht="22.5" x14ac:dyDescent="0.2">
      <c r="A654" s="616">
        <v>923</v>
      </c>
      <c r="B654" s="469"/>
      <c r="C654" s="380" t="s">
        <v>528</v>
      </c>
      <c r="D654" s="371">
        <v>5</v>
      </c>
      <c r="E654" s="327">
        <v>3000</v>
      </c>
      <c r="F654" s="663"/>
      <c r="G654" s="663"/>
      <c r="H654" s="663"/>
      <c r="I654" s="438"/>
      <c r="J654" s="324"/>
    </row>
    <row r="655" spans="1:11" ht="22.5" x14ac:dyDescent="0.2">
      <c r="A655" s="616">
        <v>923</v>
      </c>
      <c r="B655" s="469"/>
      <c r="C655" s="377" t="s">
        <v>529</v>
      </c>
      <c r="D655" s="371"/>
      <c r="E655" s="327">
        <v>187.5</v>
      </c>
      <c r="F655" s="663"/>
      <c r="G655" s="663"/>
      <c r="H655" s="663"/>
      <c r="I655" s="438"/>
      <c r="J655" s="324"/>
    </row>
    <row r="656" spans="1:11" ht="12.75" customHeight="1" x14ac:dyDescent="0.2">
      <c r="A656" s="616">
        <v>923</v>
      </c>
      <c r="B656" s="469"/>
      <c r="C656" s="380" t="s">
        <v>530</v>
      </c>
      <c r="D656" s="371"/>
      <c r="E656" s="327"/>
      <c r="F656" s="663"/>
      <c r="G656" s="663"/>
      <c r="H656" s="663"/>
      <c r="I656" s="438"/>
      <c r="J656" s="324"/>
    </row>
    <row r="657" spans="1:10" ht="22.5" x14ac:dyDescent="0.2">
      <c r="A657" s="616">
        <v>923</v>
      </c>
      <c r="B657" s="469"/>
      <c r="C657" s="377" t="s">
        <v>531</v>
      </c>
      <c r="D657" s="371"/>
      <c r="E657" s="327"/>
      <c r="F657" s="663"/>
      <c r="G657" s="663"/>
      <c r="H657" s="663"/>
      <c r="I657" s="438"/>
      <c r="J657" s="324"/>
    </row>
    <row r="658" spans="1:10" ht="22.5" x14ac:dyDescent="0.2">
      <c r="A658" s="616">
        <v>923</v>
      </c>
      <c r="B658" s="469"/>
      <c r="C658" s="649" t="s">
        <v>532</v>
      </c>
      <c r="D658" s="528"/>
      <c r="E658" s="328"/>
      <c r="F658" s="650"/>
      <c r="G658" s="650"/>
      <c r="H658" s="650"/>
      <c r="I658" s="438"/>
      <c r="J658" s="324"/>
    </row>
    <row r="659" spans="1:10" x14ac:dyDescent="0.2">
      <c r="A659" s="616">
        <v>923</v>
      </c>
      <c r="B659" s="469"/>
      <c r="C659" s="380" t="s">
        <v>533</v>
      </c>
      <c r="D659" s="371"/>
      <c r="E659" s="327">
        <v>10000</v>
      </c>
      <c r="F659" s="663"/>
      <c r="G659" s="663"/>
      <c r="H659" s="663"/>
      <c r="I659" s="438"/>
      <c r="J659" s="324"/>
    </row>
    <row r="660" spans="1:10" x14ac:dyDescent="0.2">
      <c r="A660" s="616">
        <v>923</v>
      </c>
      <c r="B660" s="469"/>
      <c r="C660" s="380" t="s">
        <v>534</v>
      </c>
      <c r="D660" s="371">
        <v>1268</v>
      </c>
      <c r="E660" s="327">
        <v>5000</v>
      </c>
      <c r="F660" s="663"/>
      <c r="G660" s="663"/>
      <c r="H660" s="663"/>
      <c r="I660" s="438"/>
      <c r="J660" s="324"/>
    </row>
    <row r="661" spans="1:10" x14ac:dyDescent="0.2">
      <c r="A661" s="616">
        <v>923</v>
      </c>
      <c r="B661" s="469"/>
      <c r="C661" s="649" t="s">
        <v>535</v>
      </c>
      <c r="D661" s="528">
        <v>3732</v>
      </c>
      <c r="E661" s="328"/>
      <c r="F661" s="650"/>
      <c r="G661" s="650"/>
      <c r="H661" s="650"/>
      <c r="I661" s="438"/>
      <c r="J661" s="324"/>
    </row>
    <row r="662" spans="1:10" ht="22.5" x14ac:dyDescent="0.2">
      <c r="A662" s="616">
        <v>923</v>
      </c>
      <c r="B662" s="469"/>
      <c r="C662" s="380" t="s">
        <v>536</v>
      </c>
      <c r="D662" s="371"/>
      <c r="E662" s="327">
        <v>450</v>
      </c>
      <c r="F662" s="663"/>
      <c r="G662" s="663"/>
      <c r="H662" s="663"/>
      <c r="I662" s="438"/>
      <c r="J662" s="324"/>
    </row>
    <row r="663" spans="1:10" ht="22.5" x14ac:dyDescent="0.2">
      <c r="A663" s="616">
        <v>923</v>
      </c>
      <c r="B663" s="469"/>
      <c r="C663" s="380" t="s">
        <v>537</v>
      </c>
      <c r="D663" s="371"/>
      <c r="E663" s="327"/>
      <c r="F663" s="663"/>
      <c r="G663" s="663"/>
      <c r="H663" s="663"/>
      <c r="I663" s="438"/>
      <c r="J663" s="324"/>
    </row>
    <row r="664" spans="1:10" x14ac:dyDescent="0.2">
      <c r="A664" s="616">
        <v>923</v>
      </c>
      <c r="B664" s="469"/>
      <c r="C664" s="380" t="s">
        <v>538</v>
      </c>
      <c r="D664" s="371"/>
      <c r="E664" s="327">
        <v>1000</v>
      </c>
      <c r="F664" s="663"/>
      <c r="G664" s="663"/>
      <c r="H664" s="663"/>
      <c r="I664" s="438"/>
      <c r="J664" s="324"/>
    </row>
    <row r="665" spans="1:10" x14ac:dyDescent="0.2">
      <c r="A665" s="616">
        <v>923</v>
      </c>
      <c r="B665" s="469"/>
      <c r="C665" s="380" t="s">
        <v>539</v>
      </c>
      <c r="D665" s="371"/>
      <c r="E665" s="327">
        <v>11000</v>
      </c>
      <c r="F665" s="663"/>
      <c r="G665" s="663"/>
      <c r="H665" s="663"/>
      <c r="I665" s="438"/>
      <c r="J665" s="324"/>
    </row>
    <row r="666" spans="1:10" ht="12" customHeight="1" x14ac:dyDescent="0.2">
      <c r="A666" s="616">
        <v>923</v>
      </c>
      <c r="B666" s="469"/>
      <c r="C666" s="380" t="s">
        <v>540</v>
      </c>
      <c r="D666" s="371"/>
      <c r="E666" s="327"/>
      <c r="F666" s="663"/>
      <c r="G666" s="663"/>
      <c r="H666" s="663"/>
      <c r="I666" s="438"/>
      <c r="J666" s="324"/>
    </row>
    <row r="667" spans="1:10" x14ac:dyDescent="0.2">
      <c r="A667" s="616">
        <v>923</v>
      </c>
      <c r="B667" s="469"/>
      <c r="C667" s="380" t="s">
        <v>541</v>
      </c>
      <c r="D667" s="371"/>
      <c r="E667" s="327"/>
      <c r="F667" s="663"/>
      <c r="G667" s="663"/>
      <c r="H667" s="663"/>
      <c r="I667" s="438"/>
      <c r="J667" s="324"/>
    </row>
    <row r="668" spans="1:10" x14ac:dyDescent="0.2">
      <c r="A668" s="616">
        <v>923</v>
      </c>
      <c r="B668" s="469"/>
      <c r="C668" s="380" t="s">
        <v>542</v>
      </c>
      <c r="D668" s="371"/>
      <c r="E668" s="327"/>
      <c r="F668" s="663"/>
      <c r="G668" s="663"/>
      <c r="H668" s="663"/>
      <c r="I668" s="438"/>
      <c r="J668" s="324"/>
    </row>
    <row r="669" spans="1:10" ht="22.5" x14ac:dyDescent="0.2">
      <c r="A669" s="616">
        <v>923</v>
      </c>
      <c r="B669" s="469"/>
      <c r="C669" s="380" t="s">
        <v>543</v>
      </c>
      <c r="D669" s="371"/>
      <c r="E669" s="327">
        <v>600</v>
      </c>
      <c r="F669" s="663"/>
      <c r="G669" s="663"/>
      <c r="H669" s="663"/>
      <c r="I669" s="438"/>
      <c r="J669" s="324"/>
    </row>
    <row r="670" spans="1:10" x14ac:dyDescent="0.2">
      <c r="A670" s="616">
        <v>923</v>
      </c>
      <c r="B670" s="469"/>
      <c r="C670" s="380" t="s">
        <v>544</v>
      </c>
      <c r="D670" s="371"/>
      <c r="E670" s="327">
        <v>2000</v>
      </c>
      <c r="F670" s="663"/>
      <c r="G670" s="663"/>
      <c r="H670" s="663"/>
      <c r="I670" s="438"/>
      <c r="J670" s="324"/>
    </row>
    <row r="671" spans="1:10" ht="22.5" x14ac:dyDescent="0.2">
      <c r="A671" s="616">
        <v>923</v>
      </c>
      <c r="B671" s="469"/>
      <c r="C671" s="380" t="s">
        <v>545</v>
      </c>
      <c r="D671" s="371"/>
      <c r="E671" s="327">
        <v>10000</v>
      </c>
      <c r="F671" s="663"/>
      <c r="G671" s="663"/>
      <c r="H671" s="663"/>
      <c r="I671" s="438"/>
      <c r="J671" s="324"/>
    </row>
    <row r="672" spans="1:10" x14ac:dyDescent="0.2">
      <c r="A672" s="616">
        <v>923</v>
      </c>
      <c r="B672" s="469"/>
      <c r="C672" s="380" t="s">
        <v>546</v>
      </c>
      <c r="D672" s="371"/>
      <c r="E672" s="327">
        <v>4000</v>
      </c>
      <c r="F672" s="663"/>
      <c r="G672" s="663"/>
      <c r="H672" s="663"/>
      <c r="I672" s="438"/>
      <c r="J672" s="324"/>
    </row>
    <row r="673" spans="1:11" ht="22.5" x14ac:dyDescent="0.2">
      <c r="A673" s="616">
        <v>923</v>
      </c>
      <c r="B673" s="469"/>
      <c r="C673" s="380" t="s">
        <v>674</v>
      </c>
      <c r="D673" s="371"/>
      <c r="E673" s="327">
        <v>4000</v>
      </c>
      <c r="F673" s="663"/>
      <c r="G673" s="663"/>
      <c r="H673" s="663"/>
      <c r="I673" s="438"/>
      <c r="J673" s="324"/>
    </row>
    <row r="674" spans="1:11" x14ac:dyDescent="0.2">
      <c r="A674" s="616">
        <v>923</v>
      </c>
      <c r="B674" s="469"/>
      <c r="C674" s="685" t="s">
        <v>660</v>
      </c>
      <c r="D674" s="747">
        <v>18351.294999999984</v>
      </c>
      <c r="E674" s="687"/>
      <c r="F674" s="686"/>
      <c r="G674" s="686"/>
      <c r="H674" s="686"/>
      <c r="I674" s="438"/>
      <c r="J674" s="324"/>
    </row>
    <row r="675" spans="1:11" x14ac:dyDescent="0.2">
      <c r="A675" s="616">
        <v>923</v>
      </c>
      <c r="B675" s="469"/>
      <c r="C675" s="331"/>
      <c r="D675" s="371"/>
      <c r="E675" s="327"/>
      <c r="F675" s="131"/>
      <c r="G675" s="131"/>
      <c r="H675" s="131"/>
      <c r="I675" s="438"/>
      <c r="J675" s="324"/>
    </row>
    <row r="676" spans="1:11" x14ac:dyDescent="0.2">
      <c r="A676" s="512">
        <v>924</v>
      </c>
      <c r="B676" s="513" t="s">
        <v>15</v>
      </c>
      <c r="C676" s="514" t="s">
        <v>120</v>
      </c>
      <c r="D676" s="461">
        <v>82235</v>
      </c>
      <c r="E676" s="461">
        <v>55275</v>
      </c>
      <c r="F676" s="461">
        <v>64075</v>
      </c>
      <c r="G676" s="461">
        <v>73925</v>
      </c>
      <c r="H676" s="461">
        <v>78937.5</v>
      </c>
      <c r="I676" s="70"/>
      <c r="K676" s="322"/>
    </row>
    <row r="677" spans="1:11" x14ac:dyDescent="0.2">
      <c r="A677" s="616">
        <v>924</v>
      </c>
      <c r="B677" s="502" t="s">
        <v>22</v>
      </c>
      <c r="C677" s="503" t="s">
        <v>216</v>
      </c>
      <c r="D677" s="491">
        <v>82235</v>
      </c>
      <c r="E677" s="491">
        <v>55275</v>
      </c>
      <c r="F677" s="491">
        <v>64075</v>
      </c>
      <c r="G677" s="491">
        <v>73925</v>
      </c>
      <c r="H677" s="491">
        <v>78937.5</v>
      </c>
      <c r="I677" s="651"/>
    </row>
    <row r="678" spans="1:11" x14ac:dyDescent="0.2">
      <c r="A678" s="616">
        <v>924</v>
      </c>
      <c r="B678" s="502"/>
      <c r="C678" s="206" t="s">
        <v>121</v>
      </c>
      <c r="D678" s="466">
        <v>46875</v>
      </c>
      <c r="E678" s="207">
        <v>46875</v>
      </c>
      <c r="F678" s="190">
        <v>46875</v>
      </c>
      <c r="G678" s="190">
        <v>46875</v>
      </c>
      <c r="H678" s="190">
        <v>46875</v>
      </c>
      <c r="I678" s="439"/>
    </row>
    <row r="679" spans="1:11" x14ac:dyDescent="0.2">
      <c r="A679" s="616">
        <v>924</v>
      </c>
      <c r="B679" s="502"/>
      <c r="C679" s="206" t="s">
        <v>122</v>
      </c>
      <c r="D679" s="466">
        <v>5000</v>
      </c>
      <c r="E679" s="207">
        <v>5900</v>
      </c>
      <c r="F679" s="190">
        <v>4700</v>
      </c>
      <c r="G679" s="190">
        <v>3600</v>
      </c>
      <c r="H679" s="190">
        <v>2400</v>
      </c>
      <c r="I679" s="439"/>
    </row>
    <row r="680" spans="1:11" x14ac:dyDescent="0.2">
      <c r="A680" s="616">
        <v>924</v>
      </c>
      <c r="B680" s="502"/>
      <c r="C680" s="206" t="s">
        <v>352</v>
      </c>
      <c r="D680" s="466">
        <v>0</v>
      </c>
      <c r="E680" s="207">
        <v>2500</v>
      </c>
      <c r="F680" s="190">
        <v>12500</v>
      </c>
      <c r="G680" s="190">
        <v>23450</v>
      </c>
      <c r="H680" s="190">
        <v>29662.5</v>
      </c>
      <c r="I680" s="439"/>
    </row>
    <row r="681" spans="1:11" x14ac:dyDescent="0.2">
      <c r="A681" s="616">
        <v>924</v>
      </c>
      <c r="B681" s="502"/>
      <c r="C681" s="206" t="s">
        <v>123</v>
      </c>
      <c r="D681" s="466">
        <v>29560</v>
      </c>
      <c r="E681" s="207"/>
      <c r="F681" s="190"/>
      <c r="G681" s="190"/>
      <c r="H681" s="190"/>
      <c r="I681" s="439"/>
    </row>
    <row r="682" spans="1:11" x14ac:dyDescent="0.2">
      <c r="A682" s="616">
        <v>924</v>
      </c>
      <c r="B682" s="502"/>
      <c r="C682" s="206" t="s">
        <v>124</v>
      </c>
      <c r="D682" s="466">
        <v>800</v>
      </c>
      <c r="E682" s="207"/>
      <c r="F682" s="190"/>
      <c r="G682" s="190"/>
      <c r="H682" s="190"/>
      <c r="I682" s="439"/>
    </row>
    <row r="683" spans="1:11" x14ac:dyDescent="0.2">
      <c r="A683" s="616">
        <v>924</v>
      </c>
      <c r="B683" s="502"/>
      <c r="C683" s="206"/>
      <c r="D683" s="466"/>
      <c r="E683" s="207"/>
      <c r="F683" s="190"/>
      <c r="G683" s="190"/>
      <c r="H683" s="190"/>
      <c r="I683" s="439"/>
    </row>
    <row r="684" spans="1:11" x14ac:dyDescent="0.2">
      <c r="A684" s="529">
        <v>925</v>
      </c>
      <c r="B684" s="530" t="s">
        <v>15</v>
      </c>
      <c r="C684" s="531" t="s">
        <v>125</v>
      </c>
      <c r="D684" s="461">
        <v>9156.24</v>
      </c>
      <c r="E684" s="461">
        <v>9428</v>
      </c>
      <c r="F684" s="461">
        <v>9857</v>
      </c>
      <c r="G684" s="461">
        <v>10381</v>
      </c>
      <c r="H684" s="461">
        <v>10780</v>
      </c>
      <c r="I684" s="70"/>
    </row>
    <row r="685" spans="1:11" x14ac:dyDescent="0.2">
      <c r="A685" s="616">
        <v>925</v>
      </c>
      <c r="B685" s="532" t="s">
        <v>58</v>
      </c>
      <c r="C685" s="504" t="s">
        <v>126</v>
      </c>
      <c r="D685" s="491">
        <v>9156.24</v>
      </c>
      <c r="E685" s="491">
        <v>9428</v>
      </c>
      <c r="F685" s="491">
        <v>9857</v>
      </c>
      <c r="G685" s="491">
        <v>10381</v>
      </c>
      <c r="H685" s="491">
        <v>10780</v>
      </c>
      <c r="I685" s="651"/>
      <c r="J685" s="660"/>
      <c r="K685" s="322"/>
    </row>
    <row r="686" spans="1:11" x14ac:dyDescent="0.2">
      <c r="A686" s="529">
        <v>926</v>
      </c>
      <c r="B686" s="530" t="s">
        <v>15</v>
      </c>
      <c r="C686" s="531" t="s">
        <v>142</v>
      </c>
      <c r="D686" s="461">
        <v>83113.63</v>
      </c>
      <c r="E686" s="461">
        <v>110820</v>
      </c>
      <c r="F686" s="461">
        <v>110820</v>
      </c>
      <c r="G686" s="461">
        <v>110820</v>
      </c>
      <c r="H686" s="461">
        <v>110820</v>
      </c>
      <c r="I686" s="70"/>
      <c r="K686" s="322"/>
    </row>
    <row r="687" spans="1:11" x14ac:dyDescent="0.2">
      <c r="A687" s="616">
        <v>926</v>
      </c>
      <c r="B687" s="532" t="s">
        <v>13</v>
      </c>
      <c r="C687" s="504" t="s">
        <v>231</v>
      </c>
      <c r="D687" s="491"/>
      <c r="E687" s="491">
        <v>14800</v>
      </c>
      <c r="F687" s="491">
        <v>14800</v>
      </c>
      <c r="G687" s="491">
        <v>14800</v>
      </c>
      <c r="H687" s="491">
        <v>14800</v>
      </c>
      <c r="I687" s="651"/>
      <c r="K687" s="322"/>
    </row>
    <row r="688" spans="1:11" x14ac:dyDescent="0.2">
      <c r="A688" s="616">
        <v>926</v>
      </c>
      <c r="B688" s="532" t="s">
        <v>20</v>
      </c>
      <c r="C688" s="504" t="s">
        <v>232</v>
      </c>
      <c r="D688" s="491"/>
      <c r="E688" s="491">
        <v>32220</v>
      </c>
      <c r="F688" s="491">
        <v>32220</v>
      </c>
      <c r="G688" s="491">
        <v>32220</v>
      </c>
      <c r="H688" s="491">
        <v>32220</v>
      </c>
      <c r="I688" s="651"/>
      <c r="K688" s="322"/>
    </row>
    <row r="689" spans="1:11" x14ac:dyDescent="0.2">
      <c r="A689" s="616">
        <v>926</v>
      </c>
      <c r="B689" s="532" t="s">
        <v>26</v>
      </c>
      <c r="C689" s="504" t="s">
        <v>233</v>
      </c>
      <c r="D689" s="491"/>
      <c r="E689" s="491">
        <v>23980</v>
      </c>
      <c r="F689" s="491">
        <v>23980</v>
      </c>
      <c r="G689" s="491">
        <v>23980</v>
      </c>
      <c r="H689" s="491">
        <v>23980</v>
      </c>
      <c r="I689" s="651"/>
      <c r="K689" s="322"/>
    </row>
    <row r="690" spans="1:11" x14ac:dyDescent="0.2">
      <c r="A690" s="616">
        <v>926</v>
      </c>
      <c r="B690" s="532" t="s">
        <v>30</v>
      </c>
      <c r="C690" s="504" t="s">
        <v>234</v>
      </c>
      <c r="D690" s="491"/>
      <c r="E690" s="491">
        <v>1000</v>
      </c>
      <c r="F690" s="491">
        <v>1000</v>
      </c>
      <c r="G690" s="491">
        <v>1000</v>
      </c>
      <c r="H690" s="491">
        <v>1000</v>
      </c>
      <c r="I690" s="651"/>
      <c r="K690" s="322"/>
    </row>
    <row r="691" spans="1:11" x14ac:dyDescent="0.2">
      <c r="A691" s="616">
        <v>926</v>
      </c>
      <c r="B691" s="532" t="s">
        <v>33</v>
      </c>
      <c r="C691" s="470" t="s">
        <v>403</v>
      </c>
      <c r="D691" s="491"/>
      <c r="E691" s="491">
        <v>6600</v>
      </c>
      <c r="F691" s="491">
        <v>6600</v>
      </c>
      <c r="G691" s="491">
        <v>6600</v>
      </c>
      <c r="H691" s="491">
        <v>6600</v>
      </c>
      <c r="I691" s="651"/>
      <c r="K691" s="322"/>
    </row>
    <row r="692" spans="1:11" x14ac:dyDescent="0.2">
      <c r="A692" s="616">
        <v>926</v>
      </c>
      <c r="B692" s="532" t="s">
        <v>34</v>
      </c>
      <c r="C692" s="504" t="s">
        <v>235</v>
      </c>
      <c r="D692" s="491"/>
      <c r="E692" s="491">
        <v>15000</v>
      </c>
      <c r="F692" s="491">
        <v>15000</v>
      </c>
      <c r="G692" s="491">
        <v>15000</v>
      </c>
      <c r="H692" s="491">
        <v>15000</v>
      </c>
      <c r="I692" s="651"/>
      <c r="K692" s="322"/>
    </row>
    <row r="693" spans="1:11" x14ac:dyDescent="0.2">
      <c r="A693" s="616">
        <v>926</v>
      </c>
      <c r="B693" s="532" t="s">
        <v>37</v>
      </c>
      <c r="C693" s="504" t="s">
        <v>236</v>
      </c>
      <c r="D693" s="491"/>
      <c r="E693" s="491">
        <v>15320</v>
      </c>
      <c r="F693" s="491">
        <v>15320</v>
      </c>
      <c r="G693" s="491">
        <v>15320</v>
      </c>
      <c r="H693" s="491">
        <v>15320</v>
      </c>
      <c r="I693" s="651"/>
      <c r="K693" s="322"/>
    </row>
    <row r="694" spans="1:11" x14ac:dyDescent="0.2">
      <c r="A694" s="616">
        <v>926</v>
      </c>
      <c r="B694" s="532" t="s">
        <v>41</v>
      </c>
      <c r="C694" s="504" t="s">
        <v>237</v>
      </c>
      <c r="D694" s="491"/>
      <c r="E694" s="491">
        <v>1900</v>
      </c>
      <c r="F694" s="491">
        <v>1900</v>
      </c>
      <c r="G694" s="491">
        <v>1900</v>
      </c>
      <c r="H694" s="491">
        <v>1900</v>
      </c>
      <c r="I694" s="651"/>
      <c r="K694" s="322"/>
    </row>
    <row r="695" spans="1:11" x14ac:dyDescent="0.2">
      <c r="A695" s="616">
        <v>926</v>
      </c>
      <c r="B695" s="532" t="s">
        <v>22</v>
      </c>
      <c r="C695" s="504" t="s">
        <v>238</v>
      </c>
      <c r="D695" s="491">
        <v>83113.63</v>
      </c>
      <c r="E695" s="491"/>
      <c r="F695" s="491"/>
      <c r="G695" s="491"/>
      <c r="H695" s="491"/>
      <c r="I695" s="651"/>
      <c r="K695" s="322"/>
    </row>
    <row r="696" spans="1:11" x14ac:dyDescent="0.2">
      <c r="A696" s="529">
        <v>931</v>
      </c>
      <c r="B696" s="530" t="s">
        <v>15</v>
      </c>
      <c r="C696" s="531" t="s">
        <v>185</v>
      </c>
      <c r="D696" s="461">
        <v>10000</v>
      </c>
      <c r="E696" s="461">
        <v>10000</v>
      </c>
      <c r="F696" s="461">
        <v>10000</v>
      </c>
      <c r="G696" s="461">
        <v>10000</v>
      </c>
      <c r="H696" s="461">
        <v>10000</v>
      </c>
      <c r="I696" s="70"/>
      <c r="K696" s="322"/>
    </row>
    <row r="697" spans="1:11" x14ac:dyDescent="0.2">
      <c r="A697" s="616">
        <v>931</v>
      </c>
      <c r="B697" s="532" t="s">
        <v>13</v>
      </c>
      <c r="C697" s="504" t="s">
        <v>194</v>
      </c>
      <c r="D697" s="491">
        <v>10000</v>
      </c>
      <c r="E697" s="491">
        <v>10000</v>
      </c>
      <c r="F697" s="491">
        <v>10000</v>
      </c>
      <c r="G697" s="491">
        <v>10000</v>
      </c>
      <c r="H697" s="491">
        <v>10000</v>
      </c>
      <c r="I697" s="651"/>
      <c r="K697" s="322"/>
    </row>
    <row r="698" spans="1:11" x14ac:dyDescent="0.2">
      <c r="A698" s="529">
        <v>932</v>
      </c>
      <c r="B698" s="530" t="s">
        <v>15</v>
      </c>
      <c r="C698" s="531" t="s">
        <v>127</v>
      </c>
      <c r="D698" s="461">
        <v>25800</v>
      </c>
      <c r="E698" s="461">
        <v>28820</v>
      </c>
      <c r="F698" s="461">
        <v>18000</v>
      </c>
      <c r="G698" s="461">
        <v>18000</v>
      </c>
      <c r="H698" s="461">
        <v>18000</v>
      </c>
      <c r="I698" s="70"/>
      <c r="K698" s="322"/>
    </row>
    <row r="699" spans="1:11" ht="22.5" x14ac:dyDescent="0.2">
      <c r="A699" s="616">
        <v>932</v>
      </c>
      <c r="B699" s="469" t="s">
        <v>37</v>
      </c>
      <c r="C699" s="504" t="s">
        <v>353</v>
      </c>
      <c r="D699" s="491">
        <v>25800</v>
      </c>
      <c r="E699" s="491">
        <v>28820</v>
      </c>
      <c r="F699" s="491">
        <v>18000</v>
      </c>
      <c r="G699" s="491">
        <v>18000</v>
      </c>
      <c r="H699" s="491">
        <v>18000</v>
      </c>
      <c r="I699" s="651"/>
      <c r="K699" s="322"/>
    </row>
    <row r="700" spans="1:11" ht="12.75" customHeight="1" x14ac:dyDescent="0.2">
      <c r="A700" s="616">
        <v>932</v>
      </c>
      <c r="B700" s="533"/>
      <c r="C700" s="326" t="s">
        <v>753</v>
      </c>
      <c r="D700" s="788">
        <v>10000</v>
      </c>
      <c r="E700" s="352">
        <v>10000</v>
      </c>
      <c r="F700" s="406">
        <v>10000</v>
      </c>
      <c r="G700" s="406">
        <v>10000</v>
      </c>
      <c r="H700" s="406">
        <v>10000</v>
      </c>
      <c r="I700" s="651"/>
      <c r="K700" s="322"/>
    </row>
    <row r="701" spans="1:11" x14ac:dyDescent="0.2">
      <c r="A701" s="616">
        <v>932</v>
      </c>
      <c r="B701" s="533"/>
      <c r="C701" s="326" t="s">
        <v>318</v>
      </c>
      <c r="D701" s="788">
        <v>3000</v>
      </c>
      <c r="E701" s="352">
        <v>8000</v>
      </c>
      <c r="F701" s="406">
        <v>8000</v>
      </c>
      <c r="G701" s="406">
        <v>8000</v>
      </c>
      <c r="H701" s="406">
        <v>8000</v>
      </c>
      <c r="I701" s="651"/>
      <c r="K701" s="322"/>
    </row>
    <row r="702" spans="1:11" x14ac:dyDescent="0.2">
      <c r="A702" s="616">
        <v>932</v>
      </c>
      <c r="B702" s="533"/>
      <c r="C702" s="326" t="s">
        <v>657</v>
      </c>
      <c r="D702" s="788">
        <v>3000</v>
      </c>
      <c r="E702" s="352">
        <v>2000</v>
      </c>
      <c r="F702" s="189"/>
      <c r="G702" s="189"/>
      <c r="H702" s="189"/>
      <c r="I702" s="651"/>
      <c r="K702" s="322"/>
    </row>
    <row r="703" spans="1:11" ht="22.5" x14ac:dyDescent="0.2">
      <c r="A703" s="616">
        <v>932</v>
      </c>
      <c r="B703" s="533"/>
      <c r="C703" s="326" t="s">
        <v>658</v>
      </c>
      <c r="D703" s="788">
        <v>9800</v>
      </c>
      <c r="E703" s="352">
        <v>1620</v>
      </c>
      <c r="F703" s="189"/>
      <c r="G703" s="189"/>
      <c r="H703" s="189"/>
      <c r="I703" s="651"/>
      <c r="K703" s="322"/>
    </row>
    <row r="704" spans="1:11" x14ac:dyDescent="0.2">
      <c r="A704" s="616">
        <v>932</v>
      </c>
      <c r="B704" s="533"/>
      <c r="C704" s="326" t="s">
        <v>659</v>
      </c>
      <c r="D704" s="788">
        <v>0</v>
      </c>
      <c r="E704" s="352">
        <v>7200</v>
      </c>
      <c r="F704" s="189"/>
      <c r="G704" s="189"/>
      <c r="H704" s="189"/>
      <c r="I704" s="651"/>
      <c r="K704" s="322"/>
    </row>
    <row r="705" spans="1:13" x14ac:dyDescent="0.2">
      <c r="A705" s="616">
        <v>932</v>
      </c>
      <c r="B705" s="533"/>
      <c r="C705" s="804"/>
      <c r="D705" s="466"/>
      <c r="E705" s="207"/>
      <c r="F705" s="189"/>
      <c r="G705" s="189"/>
      <c r="H705" s="189"/>
      <c r="I705" s="651"/>
      <c r="K705" s="322"/>
    </row>
    <row r="706" spans="1:13" x14ac:dyDescent="0.2">
      <c r="A706" s="529">
        <v>934</v>
      </c>
      <c r="B706" s="530" t="s">
        <v>15</v>
      </c>
      <c r="C706" s="531" t="s">
        <v>195</v>
      </c>
      <c r="D706" s="461">
        <v>2000</v>
      </c>
      <c r="E706" s="461">
        <v>2000</v>
      </c>
      <c r="F706" s="461">
        <v>2000</v>
      </c>
      <c r="G706" s="461">
        <v>2000</v>
      </c>
      <c r="H706" s="461">
        <v>2000</v>
      </c>
      <c r="I706" s="70"/>
      <c r="K706" s="322"/>
    </row>
    <row r="707" spans="1:13" x14ac:dyDescent="0.2">
      <c r="A707" s="616">
        <v>934</v>
      </c>
      <c r="B707" s="516" t="s">
        <v>37</v>
      </c>
      <c r="C707" s="467" t="s">
        <v>196</v>
      </c>
      <c r="D707" s="491">
        <v>2000</v>
      </c>
      <c r="E707" s="491">
        <v>2000</v>
      </c>
      <c r="F707" s="491">
        <v>2000</v>
      </c>
      <c r="G707" s="491">
        <v>2000</v>
      </c>
      <c r="H707" s="491">
        <v>2000</v>
      </c>
      <c r="I707" s="651"/>
      <c r="K707" s="322"/>
    </row>
    <row r="708" spans="1:13" ht="15.75" x14ac:dyDescent="0.25">
      <c r="A708" s="505"/>
      <c r="B708" s="506" t="s">
        <v>15</v>
      </c>
      <c r="C708" s="505" t="s">
        <v>128</v>
      </c>
      <c r="D708" s="507">
        <v>3277476.99</v>
      </c>
      <c r="E708" s="507">
        <v>3886424.12</v>
      </c>
      <c r="F708" s="507">
        <v>3871576.651753</v>
      </c>
      <c r="G708" s="507">
        <v>3931153.58806339</v>
      </c>
      <c r="H708" s="507">
        <v>3941040.441767802</v>
      </c>
      <c r="I708" s="70"/>
    </row>
    <row r="711" spans="1:13" x14ac:dyDescent="0.2">
      <c r="D711" s="113"/>
      <c r="E711" s="840"/>
      <c r="F711" s="840"/>
      <c r="G711" s="840"/>
      <c r="H711" s="840"/>
      <c r="M711" s="323"/>
    </row>
    <row r="712" spans="1:13" x14ac:dyDescent="0.2">
      <c r="F712" s="59"/>
      <c r="G712" s="59"/>
      <c r="H712" s="59"/>
      <c r="I712" s="113"/>
    </row>
    <row r="713" spans="1:13" x14ac:dyDescent="0.2">
      <c r="D713" s="59"/>
      <c r="F713" s="59"/>
      <c r="G713" s="59"/>
      <c r="H713" s="59"/>
    </row>
  </sheetData>
  <sheetProtection selectLockedCells="1" selectUnlockedCells="1"/>
  <mergeCells count="3">
    <mergeCell ref="A2:H2"/>
    <mergeCell ref="A4:H4"/>
    <mergeCell ref="A6:H6"/>
  </mergeCells>
  <phoneticPr fontId="25" type="noConversion"/>
  <conditionalFormatting sqref="C217">
    <cfRule type="duplicateValues" dxfId="5" priority="49" stopIfTrue="1"/>
  </conditionalFormatting>
  <conditionalFormatting sqref="C215:C216">
    <cfRule type="duplicateValues" dxfId="4" priority="5" stopIfTrue="1"/>
  </conditionalFormatting>
  <conditionalFormatting sqref="C285:C286">
    <cfRule type="duplicateValues" dxfId="3" priority="4" stopIfTrue="1"/>
  </conditionalFormatting>
  <conditionalFormatting sqref="C287:C289 C293:C300">
    <cfRule type="duplicateValues" dxfId="2" priority="3" stopIfTrue="1"/>
  </conditionalFormatting>
  <conditionalFormatting sqref="C301">
    <cfRule type="duplicateValues" dxfId="1" priority="2" stopIfTrue="1"/>
  </conditionalFormatting>
  <conditionalFormatting sqref="C290:C292">
    <cfRule type="duplicateValues" dxfId="0" priority="1" stopIfTrue="1"/>
  </conditionalFormatting>
  <printOptions horizontalCentered="1"/>
  <pageMargins left="0.19685039370078741" right="0.19685039370078741" top="0.39370078740157483" bottom="0.59055118110236227" header="0.11811023622047245" footer="0.11811023622047245"/>
  <pageSetup paperSize="9" scale="92" firstPageNumber="0" fitToHeight="0" orientation="portrait" r:id="rId1"/>
  <headerFooter alignWithMargins="0">
    <oddFooter>Stránka &amp;P</oddFooter>
  </headerFooter>
  <rowBreaks count="3" manualBreakCount="3">
    <brk id="124" max="7" man="1"/>
    <brk id="324" max="7" man="1"/>
    <brk id="69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Titulní list</vt:lpstr>
      <vt:lpstr>Příjmy</vt:lpstr>
      <vt:lpstr>Bilance Příjmů a Výdajů, saldo</vt:lpstr>
      <vt:lpstr>Výdaje dle kapitol</vt:lpstr>
      <vt:lpstr>Výdaje</vt:lpstr>
      <vt:lpstr>Excel_BuiltIn__FilterDatabase_3</vt:lpstr>
      <vt:lpstr>'Bilance Příjmů a Výdajů, saldo'!Názvy_tisku</vt:lpstr>
      <vt:lpstr>Výdaje!Názvy_tisku</vt:lpstr>
      <vt:lpstr>'Výdaje dle kapitol'!Názvy_tisku</vt:lpstr>
      <vt:lpstr>Výdaje!Oblast_tisku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Klíma Jan</dc:creator>
  <cp:lastModifiedBy>Fantová Lucie</cp:lastModifiedBy>
  <cp:lastPrinted>2021-10-08T07:36:46Z</cp:lastPrinted>
  <dcterms:created xsi:type="dcterms:W3CDTF">2012-08-08T17:47:29Z</dcterms:created>
  <dcterms:modified xsi:type="dcterms:W3CDTF">2021-10-08T11:41:22Z</dcterms:modified>
</cp:coreProperties>
</file>